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pprofit\work\VEREJNÉ OBSTARÁVANIA\2017\Bodiná\7.4.5Kulturák\Výzva ostrá\Príloha č. 1 Výkaz výmer\"/>
    </mc:Choice>
  </mc:AlternateContent>
  <bookViews>
    <workbookView xWindow="0" yWindow="0" windowWidth="28800" windowHeight="12135"/>
  </bookViews>
  <sheets>
    <sheet name="Rekapitulácia stavby" sheetId="1" r:id="rId1"/>
    <sheet name="0011 - Rekonštrukcia - 00..." sheetId="2" r:id="rId2"/>
    <sheet name="02 - KD Bodiná elekt - 02..." sheetId="3" r:id="rId3"/>
    <sheet name="04 - K D Bodiná Sado - 04..." sheetId="4" r:id="rId4"/>
  </sheets>
  <definedNames>
    <definedName name="_xlnm.Print_Titles" localSheetId="1">'0011 - Rekonštrukcia - 00...'!$125:$125</definedName>
    <definedName name="_xlnm.Print_Titles" localSheetId="2">'02 - KD Bodiná elekt - 02...'!$110:$110</definedName>
    <definedName name="_xlnm.Print_Titles" localSheetId="3">'04 - K D Bodiná Sado - 04...'!$108:$108</definedName>
    <definedName name="_xlnm.Print_Titles" localSheetId="0">'Rekapitulácia stavby'!$85:$85</definedName>
    <definedName name="_xlnm.Print_Area" localSheetId="1">'0011 - Rekonštrukcia - 00...'!$C$4:$Q$70,'0011 - Rekonštrukcia - 00...'!$C$76:$Q$109,'0011 - Rekonštrukcia - 00...'!$C$115:$Q$246</definedName>
    <definedName name="_xlnm.Print_Area" localSheetId="2">'02 - KD Bodiná elekt - 02...'!$C$4:$Q$70,'02 - KD Bodiná elekt - 02...'!$C$76:$Q$93,'02 - KD Bodiná elekt - 02...'!$C$99:$Q$118</definedName>
    <definedName name="_xlnm.Print_Area" localSheetId="3">'04 - K D Bodiná Sado - 04...'!$C$4:$Q$70,'04 - K D Bodiná Sado - 04...'!$C$76:$Q$92,'04 - K D Bodiná Sado - 04...'!$C$98:$Q$129</definedName>
    <definedName name="_xlnm.Print_Area" localSheetId="0">'Rekapitulácia stavby'!$C$4:$AP$70,'Rekapitulácia stavby'!$C$76:$AP$95</definedName>
  </definedNames>
  <calcPr calcId="152511"/>
</workbook>
</file>

<file path=xl/calcChain.xml><?xml version="1.0" encoding="utf-8"?>
<calcChain xmlns="http://schemas.openxmlformats.org/spreadsheetml/2006/main">
  <c r="AY91" i="1" l="1"/>
  <c r="AX91" i="1"/>
  <c r="BI129" i="4"/>
  <c r="BH129" i="4"/>
  <c r="BG129" i="4"/>
  <c r="BE129" i="4"/>
  <c r="AA129" i="4"/>
  <c r="Y129" i="4"/>
  <c r="W129" i="4"/>
  <c r="BK129" i="4"/>
  <c r="N129" i="4"/>
  <c r="BF129" i="4"/>
  <c r="BI128" i="4"/>
  <c r="BH128" i="4"/>
  <c r="BG128" i="4"/>
  <c r="BE128" i="4"/>
  <c r="AA128" i="4"/>
  <c r="Y128" i="4"/>
  <c r="W128" i="4"/>
  <c r="BK128" i="4"/>
  <c r="N128" i="4"/>
  <c r="BF128" i="4"/>
  <c r="BI127" i="4"/>
  <c r="BH127" i="4"/>
  <c r="BG127" i="4"/>
  <c r="BE127" i="4"/>
  <c r="AA127" i="4"/>
  <c r="Y127" i="4"/>
  <c r="W127" i="4"/>
  <c r="BK127" i="4"/>
  <c r="N127" i="4"/>
  <c r="BF127" i="4"/>
  <c r="BI126" i="4"/>
  <c r="BH126" i="4"/>
  <c r="BG126" i="4"/>
  <c r="BE126" i="4"/>
  <c r="AA126" i="4"/>
  <c r="Y126" i="4"/>
  <c r="W126" i="4"/>
  <c r="BK126" i="4"/>
  <c r="N126" i="4"/>
  <c r="BF126" i="4"/>
  <c r="BI125" i="4"/>
  <c r="BH125" i="4"/>
  <c r="BG125" i="4"/>
  <c r="BE125" i="4"/>
  <c r="AA125" i="4"/>
  <c r="Y125" i="4"/>
  <c r="W125" i="4"/>
  <c r="BK125" i="4"/>
  <c r="N125" i="4"/>
  <c r="BF125" i="4"/>
  <c r="BI124" i="4"/>
  <c r="BH124" i="4"/>
  <c r="BG124" i="4"/>
  <c r="BE124" i="4"/>
  <c r="AA124" i="4"/>
  <c r="Y124" i="4"/>
  <c r="W124" i="4"/>
  <c r="BK124" i="4"/>
  <c r="N124" i="4"/>
  <c r="BF124" i="4"/>
  <c r="BI123" i="4"/>
  <c r="BH123" i="4"/>
  <c r="BG123" i="4"/>
  <c r="BE123" i="4"/>
  <c r="AA123" i="4"/>
  <c r="Y123" i="4"/>
  <c r="W123" i="4"/>
  <c r="BK123" i="4"/>
  <c r="N123" i="4"/>
  <c r="BF123" i="4"/>
  <c r="BI122" i="4"/>
  <c r="BH122" i="4"/>
  <c r="BG122" i="4"/>
  <c r="BE122" i="4"/>
  <c r="AA122" i="4"/>
  <c r="Y122" i="4"/>
  <c r="W122" i="4"/>
  <c r="BK122" i="4"/>
  <c r="N122" i="4"/>
  <c r="BF122" i="4"/>
  <c r="BI121" i="4"/>
  <c r="BH121" i="4"/>
  <c r="BG121" i="4"/>
  <c r="BE121" i="4"/>
  <c r="AA121" i="4"/>
  <c r="Y121" i="4"/>
  <c r="W121" i="4"/>
  <c r="BK121" i="4"/>
  <c r="N121" i="4"/>
  <c r="BF121" i="4"/>
  <c r="BI120" i="4"/>
  <c r="BH120" i="4"/>
  <c r="BG120" i="4"/>
  <c r="BE120" i="4"/>
  <c r="AA120" i="4"/>
  <c r="Y120" i="4"/>
  <c r="W120" i="4"/>
  <c r="BK120" i="4"/>
  <c r="N120" i="4"/>
  <c r="BF120" i="4"/>
  <c r="BI119" i="4"/>
  <c r="BH119" i="4"/>
  <c r="BG119" i="4"/>
  <c r="BE119" i="4"/>
  <c r="AA119" i="4"/>
  <c r="Y119" i="4"/>
  <c r="W119" i="4"/>
  <c r="BK119" i="4"/>
  <c r="N119" i="4"/>
  <c r="BF119" i="4"/>
  <c r="BI118" i="4"/>
  <c r="BH118" i="4"/>
  <c r="BG118" i="4"/>
  <c r="BE118" i="4"/>
  <c r="AA118" i="4"/>
  <c r="Y118" i="4"/>
  <c r="W118" i="4"/>
  <c r="BK118" i="4"/>
  <c r="N118" i="4"/>
  <c r="BF118" i="4"/>
  <c r="BI117" i="4"/>
  <c r="BH117" i="4"/>
  <c r="BG117" i="4"/>
  <c r="BE117" i="4"/>
  <c r="AA117" i="4"/>
  <c r="Y117" i="4"/>
  <c r="W117" i="4"/>
  <c r="BK117" i="4"/>
  <c r="N117" i="4"/>
  <c r="BF117" i="4"/>
  <c r="BI116" i="4"/>
  <c r="BH116" i="4"/>
  <c r="BG116" i="4"/>
  <c r="BE116" i="4"/>
  <c r="AA116" i="4"/>
  <c r="Y116" i="4"/>
  <c r="W116" i="4"/>
  <c r="BK116" i="4"/>
  <c r="N116" i="4"/>
  <c r="BF116" i="4"/>
  <c r="BI115" i="4"/>
  <c r="BH115" i="4"/>
  <c r="BG115" i="4"/>
  <c r="BE115" i="4"/>
  <c r="AA115" i="4"/>
  <c r="Y115" i="4"/>
  <c r="W115" i="4"/>
  <c r="BK115" i="4"/>
  <c r="N115" i="4"/>
  <c r="BF115" i="4"/>
  <c r="BI114" i="4"/>
  <c r="BH114" i="4"/>
  <c r="BG114" i="4"/>
  <c r="BE114" i="4"/>
  <c r="AA114" i="4"/>
  <c r="Y114" i="4"/>
  <c r="W114" i="4"/>
  <c r="BK114" i="4"/>
  <c r="N114" i="4"/>
  <c r="BF114" i="4"/>
  <c r="BI113" i="4"/>
  <c r="BH113" i="4"/>
  <c r="BG113" i="4"/>
  <c r="BE113" i="4"/>
  <c r="AA113" i="4"/>
  <c r="Y113" i="4"/>
  <c r="W113" i="4"/>
  <c r="BK113" i="4"/>
  <c r="N113" i="4"/>
  <c r="BF113" i="4"/>
  <c r="BI112" i="4"/>
  <c r="BH112" i="4"/>
  <c r="BG112" i="4"/>
  <c r="BE112" i="4"/>
  <c r="M32" i="4" s="1"/>
  <c r="AV91" i="1" s="1"/>
  <c r="AA112" i="4"/>
  <c r="Y112" i="4"/>
  <c r="W112" i="4"/>
  <c r="BK112" i="4"/>
  <c r="BK109" i="4" s="1"/>
  <c r="N109" i="4" s="1"/>
  <c r="N88" i="4" s="1"/>
  <c r="N112" i="4"/>
  <c r="BF112" i="4"/>
  <c r="BI111" i="4"/>
  <c r="H36" i="4" s="1"/>
  <c r="BD91" i="1" s="1"/>
  <c r="BH111" i="4"/>
  <c r="BG111" i="4"/>
  <c r="BE111" i="4"/>
  <c r="AA111" i="4"/>
  <c r="Y111" i="4"/>
  <c r="Y109" i="4" s="1"/>
  <c r="W111" i="4"/>
  <c r="BK111" i="4"/>
  <c r="N111" i="4"/>
  <c r="BF111" i="4"/>
  <c r="BI110" i="4"/>
  <c r="BH110" i="4"/>
  <c r="BG110" i="4"/>
  <c r="H34" i="4"/>
  <c r="BB91" i="1" s="1"/>
  <c r="BE110" i="4"/>
  <c r="AA110" i="4"/>
  <c r="AA109" i="4"/>
  <c r="Y110" i="4"/>
  <c r="W110" i="4"/>
  <c r="W109" i="4"/>
  <c r="AU91" i="1" s="1"/>
  <c r="BK110" i="4"/>
  <c r="N110" i="4"/>
  <c r="BF110" i="4" s="1"/>
  <c r="F103" i="4"/>
  <c r="F101" i="4"/>
  <c r="M28" i="4"/>
  <c r="AS91" i="1"/>
  <c r="F81" i="4"/>
  <c r="F79" i="4"/>
  <c r="O21" i="4"/>
  <c r="E21" i="4"/>
  <c r="M106" i="4" s="1"/>
  <c r="O20" i="4"/>
  <c r="O18" i="4"/>
  <c r="E18" i="4"/>
  <c r="M105" i="4"/>
  <c r="M83" i="4"/>
  <c r="O17" i="4"/>
  <c r="O15" i="4"/>
  <c r="E15" i="4"/>
  <c r="F106" i="4"/>
  <c r="F84" i="4"/>
  <c r="O14" i="4"/>
  <c r="O12" i="4"/>
  <c r="E12" i="4"/>
  <c r="F83" i="4" s="1"/>
  <c r="F105" i="4"/>
  <c r="O11" i="4"/>
  <c r="O9" i="4"/>
  <c r="M81" i="4" s="1"/>
  <c r="M103" i="4"/>
  <c r="F6" i="4"/>
  <c r="F100" i="4"/>
  <c r="F78" i="4"/>
  <c r="AY90" i="1"/>
  <c r="AX90" i="1"/>
  <c r="BI118" i="3"/>
  <c r="BH118" i="3"/>
  <c r="BG118" i="3"/>
  <c r="BE118" i="3"/>
  <c r="AA118" i="3"/>
  <c r="Y118" i="3"/>
  <c r="W118" i="3"/>
  <c r="BK118" i="3"/>
  <c r="N118" i="3"/>
  <c r="BF118" i="3"/>
  <c r="BI117" i="3"/>
  <c r="BH117" i="3"/>
  <c r="BG117" i="3"/>
  <c r="BE117" i="3"/>
  <c r="AA117" i="3"/>
  <c r="Y117" i="3"/>
  <c r="W117" i="3"/>
  <c r="BK117" i="3"/>
  <c r="N117" i="3"/>
  <c r="BF117" i="3"/>
  <c r="BI116" i="3"/>
  <c r="BH116" i="3"/>
  <c r="BG116" i="3"/>
  <c r="BE116" i="3"/>
  <c r="AA116" i="3"/>
  <c r="Y116" i="3"/>
  <c r="W116" i="3"/>
  <c r="BK116" i="3"/>
  <c r="N116" i="3"/>
  <c r="BF116" i="3"/>
  <c r="BI115" i="3"/>
  <c r="BH115" i="3"/>
  <c r="BG115" i="3"/>
  <c r="BE115" i="3"/>
  <c r="AA115" i="3"/>
  <c r="Y115" i="3"/>
  <c r="W115" i="3"/>
  <c r="BK115" i="3"/>
  <c r="N115" i="3"/>
  <c r="BF115" i="3"/>
  <c r="BI114" i="3"/>
  <c r="BH114" i="3"/>
  <c r="BG114" i="3"/>
  <c r="BE114" i="3"/>
  <c r="AA114" i="3"/>
  <c r="AA111" i="3" s="1"/>
  <c r="Y114" i="3"/>
  <c r="W114" i="3"/>
  <c r="BK114" i="3"/>
  <c r="N114" i="3"/>
  <c r="BF114" i="3"/>
  <c r="BI113" i="3"/>
  <c r="BH113" i="3"/>
  <c r="BG113" i="3"/>
  <c r="BE113" i="3"/>
  <c r="AA113" i="3"/>
  <c r="Y113" i="3"/>
  <c r="W113" i="3"/>
  <c r="W111" i="3" s="1"/>
  <c r="AU90" i="1" s="1"/>
  <c r="BK113" i="3"/>
  <c r="N113" i="3"/>
  <c r="BF113" i="3"/>
  <c r="BI112" i="3"/>
  <c r="BH112" i="3"/>
  <c r="BG112" i="3"/>
  <c r="BE112" i="3"/>
  <c r="M33" i="3" s="1"/>
  <c r="AV90" i="1" s="1"/>
  <c r="AA112" i="3"/>
  <c r="Y112" i="3"/>
  <c r="Y111" i="3"/>
  <c r="W112" i="3"/>
  <c r="BK112" i="3"/>
  <c r="N112" i="3"/>
  <c r="BF112" i="3" s="1"/>
  <c r="F105" i="3"/>
  <c r="F103" i="3"/>
  <c r="M29" i="3"/>
  <c r="AS90" i="1"/>
  <c r="F82" i="3"/>
  <c r="F80" i="3"/>
  <c r="O22" i="3"/>
  <c r="E22" i="3"/>
  <c r="M108" i="3"/>
  <c r="M85" i="3"/>
  <c r="O21" i="3"/>
  <c r="O19" i="3"/>
  <c r="E19" i="3"/>
  <c r="M84" i="3" s="1"/>
  <c r="M107" i="3"/>
  <c r="O18" i="3"/>
  <c r="O16" i="3"/>
  <c r="E16" i="3"/>
  <c r="F108" i="3" s="1"/>
  <c r="O15" i="3"/>
  <c r="O13" i="3"/>
  <c r="E13" i="3"/>
  <c r="F107" i="3"/>
  <c r="F84" i="3"/>
  <c r="O12" i="3"/>
  <c r="O10" i="3"/>
  <c r="M105" i="3"/>
  <c r="M82" i="3"/>
  <c r="F6" i="3"/>
  <c r="F101" i="3" s="1"/>
  <c r="AY89" i="1"/>
  <c r="AX89" i="1"/>
  <c r="BI246" i="2"/>
  <c r="BH246" i="2"/>
  <c r="BG246" i="2"/>
  <c r="BE246" i="2"/>
  <c r="AA246" i="2"/>
  <c r="Y246" i="2"/>
  <c r="W246" i="2"/>
  <c r="BK246" i="2"/>
  <c r="N246" i="2"/>
  <c r="BF246" i="2"/>
  <c r="BI245" i="2"/>
  <c r="BH245" i="2"/>
  <c r="BG245" i="2"/>
  <c r="BE245" i="2"/>
  <c r="AA245" i="2"/>
  <c r="Y245" i="2"/>
  <c r="W245" i="2"/>
  <c r="BK245" i="2"/>
  <c r="N245" i="2"/>
  <c r="BF245" i="2"/>
  <c r="BI244" i="2"/>
  <c r="BH244" i="2"/>
  <c r="BG244" i="2"/>
  <c r="BE244" i="2"/>
  <c r="AA244" i="2"/>
  <c r="Y244" i="2"/>
  <c r="W244" i="2"/>
  <c r="BK244" i="2"/>
  <c r="N244" i="2"/>
  <c r="BF244" i="2"/>
  <c r="BI243" i="2"/>
  <c r="BH243" i="2"/>
  <c r="BG243" i="2"/>
  <c r="BE243" i="2"/>
  <c r="AA243" i="2"/>
  <c r="Y243" i="2"/>
  <c r="W243" i="2"/>
  <c r="BK243" i="2"/>
  <c r="N243" i="2"/>
  <c r="BF243" i="2"/>
  <c r="BI242" i="2"/>
  <c r="BH242" i="2"/>
  <c r="BG242" i="2"/>
  <c r="BE242" i="2"/>
  <c r="AA242" i="2"/>
  <c r="Y242" i="2"/>
  <c r="W242" i="2"/>
  <c r="W239" i="2" s="1"/>
  <c r="BK242" i="2"/>
  <c r="N242" i="2"/>
  <c r="BF242" i="2"/>
  <c r="BI241" i="2"/>
  <c r="BH241" i="2"/>
  <c r="BG241" i="2"/>
  <c r="BE241" i="2"/>
  <c r="AA241" i="2"/>
  <c r="AA239" i="2" s="1"/>
  <c r="Y241" i="2"/>
  <c r="W241" i="2"/>
  <c r="BK241" i="2"/>
  <c r="N241" i="2"/>
  <c r="BF241" i="2"/>
  <c r="BI240" i="2"/>
  <c r="BH240" i="2"/>
  <c r="BG240" i="2"/>
  <c r="BE240" i="2"/>
  <c r="AA240" i="2"/>
  <c r="Y240" i="2"/>
  <c r="Y239" i="2"/>
  <c r="W240" i="2"/>
  <c r="BK240" i="2"/>
  <c r="N240" i="2"/>
  <c r="BF240" i="2"/>
  <c r="BI238" i="2"/>
  <c r="BH238" i="2"/>
  <c r="BG238" i="2"/>
  <c r="BE238" i="2"/>
  <c r="AA238" i="2"/>
  <c r="Y238" i="2"/>
  <c r="W238" i="2"/>
  <c r="BK238" i="2"/>
  <c r="BK236" i="2" s="1"/>
  <c r="N236" i="2" s="1"/>
  <c r="N104" i="2" s="1"/>
  <c r="N238" i="2"/>
  <c r="BF238" i="2"/>
  <c r="BI237" i="2"/>
  <c r="BH237" i="2"/>
  <c r="BG237" i="2"/>
  <c r="BE237" i="2"/>
  <c r="AA237" i="2"/>
  <c r="AA236" i="2"/>
  <c r="Y237" i="2"/>
  <c r="Y236" i="2"/>
  <c r="W237" i="2"/>
  <c r="W236" i="2"/>
  <c r="BK237" i="2"/>
  <c r="N237" i="2"/>
  <c r="BF237" i="2" s="1"/>
  <c r="BI235" i="2"/>
  <c r="BH235" i="2"/>
  <c r="BG235" i="2"/>
  <c r="BE235" i="2"/>
  <c r="AA235" i="2"/>
  <c r="Y235" i="2"/>
  <c r="W235" i="2"/>
  <c r="BK235" i="2"/>
  <c r="N235" i="2"/>
  <c r="BF235" i="2"/>
  <c r="BI234" i="2"/>
  <c r="BH234" i="2"/>
  <c r="BG234" i="2"/>
  <c r="BE234" i="2"/>
  <c r="AA234" i="2"/>
  <c r="Y234" i="2"/>
  <c r="W234" i="2"/>
  <c r="BK234" i="2"/>
  <c r="N234" i="2"/>
  <c r="BF234" i="2"/>
  <c r="BI233" i="2"/>
  <c r="BH233" i="2"/>
  <c r="BG233" i="2"/>
  <c r="BE233" i="2"/>
  <c r="AA233" i="2"/>
  <c r="Y233" i="2"/>
  <c r="W233" i="2"/>
  <c r="BK233" i="2"/>
  <c r="N233" i="2"/>
  <c r="BF233" i="2"/>
  <c r="BI232" i="2"/>
  <c r="BH232" i="2"/>
  <c r="BG232" i="2"/>
  <c r="BE232" i="2"/>
  <c r="AA232" i="2"/>
  <c r="Y232" i="2"/>
  <c r="W232" i="2"/>
  <c r="BK232" i="2"/>
  <c r="N232" i="2"/>
  <c r="BF232" i="2"/>
  <c r="BI231" i="2"/>
  <c r="BH231" i="2"/>
  <c r="BG231" i="2"/>
  <c r="BE231" i="2"/>
  <c r="AA231" i="2"/>
  <c r="Y231" i="2"/>
  <c r="W231" i="2"/>
  <c r="BK231" i="2"/>
  <c r="N231" i="2"/>
  <c r="BF231" i="2"/>
  <c r="BI230" i="2"/>
  <c r="BH230" i="2"/>
  <c r="BG230" i="2"/>
  <c r="BE230" i="2"/>
  <c r="AA230" i="2"/>
  <c r="Y230" i="2"/>
  <c r="W230" i="2"/>
  <c r="BK230" i="2"/>
  <c r="N230" i="2"/>
  <c r="BF230" i="2"/>
  <c r="BI229" i="2"/>
  <c r="BH229" i="2"/>
  <c r="BG229" i="2"/>
  <c r="BE229" i="2"/>
  <c r="AA229" i="2"/>
  <c r="Y229" i="2"/>
  <c r="W229" i="2"/>
  <c r="BK229" i="2"/>
  <c r="N229" i="2"/>
  <c r="BF229" i="2"/>
  <c r="BI228" i="2"/>
  <c r="BH228" i="2"/>
  <c r="BG228" i="2"/>
  <c r="BE228" i="2"/>
  <c r="AA228" i="2"/>
  <c r="Y228" i="2"/>
  <c r="W228" i="2"/>
  <c r="W225" i="2" s="1"/>
  <c r="BK228" i="2"/>
  <c r="N228" i="2"/>
  <c r="BF228" i="2"/>
  <c r="BI227" i="2"/>
  <c r="BH227" i="2"/>
  <c r="BG227" i="2"/>
  <c r="BE227" i="2"/>
  <c r="AA227" i="2"/>
  <c r="AA225" i="2" s="1"/>
  <c r="Y227" i="2"/>
  <c r="W227" i="2"/>
  <c r="BK227" i="2"/>
  <c r="N227" i="2"/>
  <c r="BF227" i="2"/>
  <c r="BI226" i="2"/>
  <c r="BH226" i="2"/>
  <c r="BG226" i="2"/>
  <c r="BE226" i="2"/>
  <c r="AA226" i="2"/>
  <c r="Y226" i="2"/>
  <c r="Y225" i="2"/>
  <c r="W226" i="2"/>
  <c r="BK226" i="2"/>
  <c r="N226" i="2"/>
  <c r="BF226" i="2"/>
  <c r="BI224" i="2"/>
  <c r="BH224" i="2"/>
  <c r="BG224" i="2"/>
  <c r="BE224" i="2"/>
  <c r="AA224" i="2"/>
  <c r="Y224" i="2"/>
  <c r="W224" i="2"/>
  <c r="BK224" i="2"/>
  <c r="N224" i="2"/>
  <c r="BF224" i="2" s="1"/>
  <c r="BI223" i="2"/>
  <c r="BH223" i="2"/>
  <c r="BG223" i="2"/>
  <c r="BE223" i="2"/>
  <c r="AA223" i="2"/>
  <c r="Y223" i="2"/>
  <c r="W223" i="2"/>
  <c r="BK223" i="2"/>
  <c r="N223" i="2"/>
  <c r="BF223" i="2"/>
  <c r="BI222" i="2"/>
  <c r="BH222" i="2"/>
  <c r="BG222" i="2"/>
  <c r="BE222" i="2"/>
  <c r="AA222" i="2"/>
  <c r="Y222" i="2"/>
  <c r="W222" i="2"/>
  <c r="BK222" i="2"/>
  <c r="N222" i="2"/>
  <c r="BF222" i="2" s="1"/>
  <c r="BI221" i="2"/>
  <c r="BH221" i="2"/>
  <c r="BG221" i="2"/>
  <c r="BE221" i="2"/>
  <c r="AA221" i="2"/>
  <c r="Y221" i="2"/>
  <c r="W221" i="2"/>
  <c r="BK221" i="2"/>
  <c r="N221" i="2"/>
  <c r="BF221" i="2"/>
  <c r="BI220" i="2"/>
  <c r="BH220" i="2"/>
  <c r="BG220" i="2"/>
  <c r="BE220" i="2"/>
  <c r="AA220" i="2"/>
  <c r="Y220" i="2"/>
  <c r="W220" i="2"/>
  <c r="BK220" i="2"/>
  <c r="N220" i="2"/>
  <c r="BF220" i="2" s="1"/>
  <c r="BI219" i="2"/>
  <c r="BH219" i="2"/>
  <c r="BG219" i="2"/>
  <c r="BE219" i="2"/>
  <c r="AA219" i="2"/>
  <c r="Y219" i="2"/>
  <c r="W219" i="2"/>
  <c r="BK219" i="2"/>
  <c r="N219" i="2"/>
  <c r="BF219" i="2"/>
  <c r="BI218" i="2"/>
  <c r="BH218" i="2"/>
  <c r="BG218" i="2"/>
  <c r="BE218" i="2"/>
  <c r="AA218" i="2"/>
  <c r="Y218" i="2"/>
  <c r="W218" i="2"/>
  <c r="BK218" i="2"/>
  <c r="N218" i="2"/>
  <c r="BF218" i="2" s="1"/>
  <c r="BI217" i="2"/>
  <c r="BH217" i="2"/>
  <c r="BG217" i="2"/>
  <c r="BE217" i="2"/>
  <c r="AA217" i="2"/>
  <c r="Y217" i="2"/>
  <c r="W217" i="2"/>
  <c r="BK217" i="2"/>
  <c r="N217" i="2"/>
  <c r="BF217" i="2"/>
  <c r="BI216" i="2"/>
  <c r="BH216" i="2"/>
  <c r="BG216" i="2"/>
  <c r="BE216" i="2"/>
  <c r="AA216" i="2"/>
  <c r="Y216" i="2"/>
  <c r="W216" i="2"/>
  <c r="BK216" i="2"/>
  <c r="N216" i="2"/>
  <c r="BF216" i="2" s="1"/>
  <c r="BI215" i="2"/>
  <c r="BH215" i="2"/>
  <c r="BG215" i="2"/>
  <c r="BE215" i="2"/>
  <c r="AA215" i="2"/>
  <c r="Y215" i="2"/>
  <c r="Y212" i="2" s="1"/>
  <c r="W215" i="2"/>
  <c r="BK215" i="2"/>
  <c r="N215" i="2"/>
  <c r="BF215" i="2"/>
  <c r="BI214" i="2"/>
  <c r="BH214" i="2"/>
  <c r="BG214" i="2"/>
  <c r="BE214" i="2"/>
  <c r="AA214" i="2"/>
  <c r="Y214" i="2"/>
  <c r="W214" i="2"/>
  <c r="BK214" i="2"/>
  <c r="N214" i="2"/>
  <c r="BF214" i="2" s="1"/>
  <c r="BI213" i="2"/>
  <c r="BH213" i="2"/>
  <c r="BG213" i="2"/>
  <c r="BE213" i="2"/>
  <c r="AA213" i="2"/>
  <c r="AA212" i="2"/>
  <c r="Y213" i="2"/>
  <c r="W213" i="2"/>
  <c r="W212" i="2"/>
  <c r="BK213" i="2"/>
  <c r="N213" i="2"/>
  <c r="BF213" i="2" s="1"/>
  <c r="BI211" i="2"/>
  <c r="BH211" i="2"/>
  <c r="BG211" i="2"/>
  <c r="BE211" i="2"/>
  <c r="AA211" i="2"/>
  <c r="AA210" i="2"/>
  <c r="Y211" i="2"/>
  <c r="Y210" i="2"/>
  <c r="W211" i="2"/>
  <c r="W210" i="2"/>
  <c r="BK211" i="2"/>
  <c r="BK210" i="2" s="1"/>
  <c r="N210" i="2" s="1"/>
  <c r="N101" i="2" s="1"/>
  <c r="N211" i="2"/>
  <c r="BF211" i="2" s="1"/>
  <c r="BI209" i="2"/>
  <c r="BH209" i="2"/>
  <c r="BG209" i="2"/>
  <c r="BE209" i="2"/>
  <c r="AA209" i="2"/>
  <c r="Y209" i="2"/>
  <c r="Y206" i="2" s="1"/>
  <c r="W209" i="2"/>
  <c r="BK209" i="2"/>
  <c r="N209" i="2"/>
  <c r="BF209" i="2" s="1"/>
  <c r="BI208" i="2"/>
  <c r="BH208" i="2"/>
  <c r="BG208" i="2"/>
  <c r="BE208" i="2"/>
  <c r="AA208" i="2"/>
  <c r="Y208" i="2"/>
  <c r="W208" i="2"/>
  <c r="BK208" i="2"/>
  <c r="N208" i="2"/>
  <c r="BF208" i="2"/>
  <c r="BI207" i="2"/>
  <c r="BH207" i="2"/>
  <c r="BG207" i="2"/>
  <c r="BE207" i="2"/>
  <c r="AA207" i="2"/>
  <c r="AA206" i="2"/>
  <c r="Y207" i="2"/>
  <c r="W207" i="2"/>
  <c r="W206" i="2"/>
  <c r="BK207" i="2"/>
  <c r="N207" i="2"/>
  <c r="BF207" i="2" s="1"/>
  <c r="BI205" i="2"/>
  <c r="BH205" i="2"/>
  <c r="BG205" i="2"/>
  <c r="BE205" i="2"/>
  <c r="AA205" i="2"/>
  <c r="Y205" i="2"/>
  <c r="W205" i="2"/>
  <c r="BK205" i="2"/>
  <c r="N205" i="2"/>
  <c r="BF205" i="2"/>
  <c r="BI204" i="2"/>
  <c r="BH204" i="2"/>
  <c r="BG204" i="2"/>
  <c r="BE204" i="2"/>
  <c r="AA204" i="2"/>
  <c r="Y204" i="2"/>
  <c r="W204" i="2"/>
  <c r="BK204" i="2"/>
  <c r="N204" i="2"/>
  <c r="BF204" i="2"/>
  <c r="BI203" i="2"/>
  <c r="BH203" i="2"/>
  <c r="BG203" i="2"/>
  <c r="BE203" i="2"/>
  <c r="AA203" i="2"/>
  <c r="Y203" i="2"/>
  <c r="Y200" i="2" s="1"/>
  <c r="W203" i="2"/>
  <c r="BK203" i="2"/>
  <c r="N203" i="2"/>
  <c r="BF203" i="2"/>
  <c r="BI202" i="2"/>
  <c r="BH202" i="2"/>
  <c r="BG202" i="2"/>
  <c r="BE202" i="2"/>
  <c r="AA202" i="2"/>
  <c r="Y202" i="2"/>
  <c r="W202" i="2"/>
  <c r="BK202" i="2"/>
  <c r="N202" i="2"/>
  <c r="BF202" i="2"/>
  <c r="BI201" i="2"/>
  <c r="BH201" i="2"/>
  <c r="BG201" i="2"/>
  <c r="BE201" i="2"/>
  <c r="AA201" i="2"/>
  <c r="AA200" i="2"/>
  <c r="Y201" i="2"/>
  <c r="W201" i="2"/>
  <c r="W200" i="2"/>
  <c r="BK201" i="2"/>
  <c r="N201" i="2"/>
  <c r="BF201" i="2" s="1"/>
  <c r="BI199" i="2"/>
  <c r="BH199" i="2"/>
  <c r="BG199" i="2"/>
  <c r="BE199" i="2"/>
  <c r="AA199" i="2"/>
  <c r="Y199" i="2"/>
  <c r="W199" i="2"/>
  <c r="BK199" i="2"/>
  <c r="N199" i="2"/>
  <c r="BF199" i="2" s="1"/>
  <c r="BI198" i="2"/>
  <c r="BH198" i="2"/>
  <c r="BG198" i="2"/>
  <c r="BE198" i="2"/>
  <c r="AA198" i="2"/>
  <c r="Y198" i="2"/>
  <c r="W198" i="2"/>
  <c r="BK198" i="2"/>
  <c r="N198" i="2"/>
  <c r="BF198" i="2" s="1"/>
  <c r="BI197" i="2"/>
  <c r="BH197" i="2"/>
  <c r="BG197" i="2"/>
  <c r="BE197" i="2"/>
  <c r="AA197" i="2"/>
  <c r="Y197" i="2"/>
  <c r="W197" i="2"/>
  <c r="BK197" i="2"/>
  <c r="N197" i="2"/>
  <c r="BF197" i="2" s="1"/>
  <c r="BI196" i="2"/>
  <c r="BH196" i="2"/>
  <c r="BG196" i="2"/>
  <c r="BE196" i="2"/>
  <c r="AA196" i="2"/>
  <c r="Y196" i="2"/>
  <c r="W196" i="2"/>
  <c r="BK196" i="2"/>
  <c r="N196" i="2"/>
  <c r="BF196" i="2" s="1"/>
  <c r="BI195" i="2"/>
  <c r="BH195" i="2"/>
  <c r="BG195" i="2"/>
  <c r="BE195" i="2"/>
  <c r="AA195" i="2"/>
  <c r="Y195" i="2"/>
  <c r="W195" i="2"/>
  <c r="BK195" i="2"/>
  <c r="N195" i="2"/>
  <c r="BF195" i="2"/>
  <c r="BI194" i="2"/>
  <c r="BH194" i="2"/>
  <c r="BG194" i="2"/>
  <c r="BE194" i="2"/>
  <c r="AA194" i="2"/>
  <c r="Y194" i="2"/>
  <c r="W194" i="2"/>
  <c r="BK194" i="2"/>
  <c r="N194" i="2"/>
  <c r="BF194" i="2" s="1"/>
  <c r="BI193" i="2"/>
  <c r="BH193" i="2"/>
  <c r="BG193" i="2"/>
  <c r="BE193" i="2"/>
  <c r="AA193" i="2"/>
  <c r="Y193" i="2"/>
  <c r="W193" i="2"/>
  <c r="BK193" i="2"/>
  <c r="N193" i="2"/>
  <c r="BF193" i="2" s="1"/>
  <c r="BI192" i="2"/>
  <c r="BH192" i="2"/>
  <c r="BG192" i="2"/>
  <c r="BE192" i="2"/>
  <c r="AA192" i="2"/>
  <c r="Y192" i="2"/>
  <c r="W192" i="2"/>
  <c r="BK192" i="2"/>
  <c r="N192" i="2"/>
  <c r="BF192" i="2" s="1"/>
  <c r="BI191" i="2"/>
  <c r="BH191" i="2"/>
  <c r="BG191" i="2"/>
  <c r="BE191" i="2"/>
  <c r="AA191" i="2"/>
  <c r="Y191" i="2"/>
  <c r="W191" i="2"/>
  <c r="BK191" i="2"/>
  <c r="N191" i="2"/>
  <c r="BF191" i="2" s="1"/>
  <c r="BI190" i="2"/>
  <c r="BH190" i="2"/>
  <c r="BG190" i="2"/>
  <c r="BE190" i="2"/>
  <c r="AA190" i="2"/>
  <c r="Y190" i="2"/>
  <c r="W190" i="2"/>
  <c r="BK190" i="2"/>
  <c r="N190" i="2"/>
  <c r="BF190" i="2" s="1"/>
  <c r="BI189" i="2"/>
  <c r="BH189" i="2"/>
  <c r="BG189" i="2"/>
  <c r="BE189" i="2"/>
  <c r="AA189" i="2"/>
  <c r="Y189" i="2"/>
  <c r="Y186" i="2" s="1"/>
  <c r="W189" i="2"/>
  <c r="BK189" i="2"/>
  <c r="N189" i="2"/>
  <c r="BF189" i="2" s="1"/>
  <c r="BI188" i="2"/>
  <c r="BH188" i="2"/>
  <c r="BG188" i="2"/>
  <c r="BE188" i="2"/>
  <c r="AA188" i="2"/>
  <c r="Y188" i="2"/>
  <c r="W188" i="2"/>
  <c r="W186" i="2" s="1"/>
  <c r="W185" i="2" s="1"/>
  <c r="BK188" i="2"/>
  <c r="N188" i="2"/>
  <c r="BF188" i="2" s="1"/>
  <c r="BI187" i="2"/>
  <c r="BH187" i="2"/>
  <c r="BG187" i="2"/>
  <c r="BE187" i="2"/>
  <c r="AA187" i="2"/>
  <c r="AA186" i="2"/>
  <c r="AA185" i="2" s="1"/>
  <c r="Y187" i="2"/>
  <c r="W187" i="2"/>
  <c r="BK187" i="2"/>
  <c r="N187" i="2"/>
  <c r="BF187" i="2"/>
  <c r="BI184" i="2"/>
  <c r="BH184" i="2"/>
  <c r="BG184" i="2"/>
  <c r="BE184" i="2"/>
  <c r="AA184" i="2"/>
  <c r="AA183" i="2"/>
  <c r="Y184" i="2"/>
  <c r="Y183" i="2"/>
  <c r="W184" i="2"/>
  <c r="W183" i="2"/>
  <c r="BK184" i="2"/>
  <c r="BK183" i="2"/>
  <c r="N183" i="2" s="1"/>
  <c r="N96" i="2" s="1"/>
  <c r="N184" i="2"/>
  <c r="BF184" i="2"/>
  <c r="BI182" i="2"/>
  <c r="BH182" i="2"/>
  <c r="BG182" i="2"/>
  <c r="BE182" i="2"/>
  <c r="AA182" i="2"/>
  <c r="Y182" i="2"/>
  <c r="W182" i="2"/>
  <c r="BK182" i="2"/>
  <c r="N182" i="2"/>
  <c r="BF182" i="2"/>
  <c r="BI181" i="2"/>
  <c r="BH181" i="2"/>
  <c r="BG181" i="2"/>
  <c r="BE181" i="2"/>
  <c r="AA181" i="2"/>
  <c r="Y181" i="2"/>
  <c r="W181" i="2"/>
  <c r="BK181" i="2"/>
  <c r="N181" i="2"/>
  <c r="BF181" i="2"/>
  <c r="BI180" i="2"/>
  <c r="BH180" i="2"/>
  <c r="BG180" i="2"/>
  <c r="BE180" i="2"/>
  <c r="AA180" i="2"/>
  <c r="Y180" i="2"/>
  <c r="W180" i="2"/>
  <c r="BK180" i="2"/>
  <c r="N180" i="2"/>
  <c r="BF180" i="2"/>
  <c r="BI179" i="2"/>
  <c r="BH179" i="2"/>
  <c r="BG179" i="2"/>
  <c r="BE179" i="2"/>
  <c r="AA179" i="2"/>
  <c r="Y179" i="2"/>
  <c r="W179" i="2"/>
  <c r="BK179" i="2"/>
  <c r="N179" i="2"/>
  <c r="BF179" i="2"/>
  <c r="BI178" i="2"/>
  <c r="BH178" i="2"/>
  <c r="BG178" i="2"/>
  <c r="BE178" i="2"/>
  <c r="AA178" i="2"/>
  <c r="Y178" i="2"/>
  <c r="W178" i="2"/>
  <c r="BK178" i="2"/>
  <c r="N178" i="2"/>
  <c r="BF178" i="2"/>
  <c r="BI177" i="2"/>
  <c r="BH177" i="2"/>
  <c r="BG177" i="2"/>
  <c r="BE177" i="2"/>
  <c r="AA177" i="2"/>
  <c r="Y177" i="2"/>
  <c r="W177" i="2"/>
  <c r="BK177" i="2"/>
  <c r="N177" i="2"/>
  <c r="BF177" i="2"/>
  <c r="BI176" i="2"/>
  <c r="BH176" i="2"/>
  <c r="BG176" i="2"/>
  <c r="BE176" i="2"/>
  <c r="AA176" i="2"/>
  <c r="Y176" i="2"/>
  <c r="W176" i="2"/>
  <c r="BK176" i="2"/>
  <c r="N176" i="2"/>
  <c r="BF176" i="2"/>
  <c r="BI175" i="2"/>
  <c r="BH175" i="2"/>
  <c r="BG175" i="2"/>
  <c r="BE175" i="2"/>
  <c r="AA175" i="2"/>
  <c r="Y175" i="2"/>
  <c r="W175" i="2"/>
  <c r="BK175" i="2"/>
  <c r="N175" i="2"/>
  <c r="BF175" i="2"/>
  <c r="BI174" i="2"/>
  <c r="BH174" i="2"/>
  <c r="BG174" i="2"/>
  <c r="BE174" i="2"/>
  <c r="AA174" i="2"/>
  <c r="Y174" i="2"/>
  <c r="W174" i="2"/>
  <c r="BK174" i="2"/>
  <c r="N174" i="2"/>
  <c r="BF174" i="2"/>
  <c r="BI173" i="2"/>
  <c r="BH173" i="2"/>
  <c r="BG173" i="2"/>
  <c r="BE173" i="2"/>
  <c r="AA173" i="2"/>
  <c r="Y173" i="2"/>
  <c r="W173" i="2"/>
  <c r="BK173" i="2"/>
  <c r="N173" i="2"/>
  <c r="BF173" i="2"/>
  <c r="BI172" i="2"/>
  <c r="BH172" i="2"/>
  <c r="BG172" i="2"/>
  <c r="BE172" i="2"/>
  <c r="AA172" i="2"/>
  <c r="Y172" i="2"/>
  <c r="W172" i="2"/>
  <c r="BK172" i="2"/>
  <c r="N172" i="2"/>
  <c r="BF172" i="2"/>
  <c r="BI171" i="2"/>
  <c r="BH171" i="2"/>
  <c r="BG171" i="2"/>
  <c r="BE171" i="2"/>
  <c r="AA171" i="2"/>
  <c r="Y171" i="2"/>
  <c r="W171" i="2"/>
  <c r="BK171" i="2"/>
  <c r="N171" i="2"/>
  <c r="BF171" i="2"/>
  <c r="BI170" i="2"/>
  <c r="BH170" i="2"/>
  <c r="BG170" i="2"/>
  <c r="BE170" i="2"/>
  <c r="AA170" i="2"/>
  <c r="Y170" i="2"/>
  <c r="W170" i="2"/>
  <c r="BK170" i="2"/>
  <c r="N170" i="2"/>
  <c r="BF170" i="2"/>
  <c r="BI169" i="2"/>
  <c r="BH169" i="2"/>
  <c r="BG169" i="2"/>
  <c r="BE169" i="2"/>
  <c r="AA169" i="2"/>
  <c r="Y169" i="2"/>
  <c r="W169" i="2"/>
  <c r="BK169" i="2"/>
  <c r="N169" i="2"/>
  <c r="BF169" i="2"/>
  <c r="BI168" i="2"/>
  <c r="BH168" i="2"/>
  <c r="BG168" i="2"/>
  <c r="BE168" i="2"/>
  <c r="AA168" i="2"/>
  <c r="Y168" i="2"/>
  <c r="W168" i="2"/>
  <c r="BK168" i="2"/>
  <c r="N168" i="2"/>
  <c r="BF168" i="2"/>
  <c r="BI167" i="2"/>
  <c r="BH167" i="2"/>
  <c r="BG167" i="2"/>
  <c r="BE167" i="2"/>
  <c r="AA167" i="2"/>
  <c r="Y167" i="2"/>
  <c r="W167" i="2"/>
  <c r="BK167" i="2"/>
  <c r="N167" i="2"/>
  <c r="BF167" i="2"/>
  <c r="BI166" i="2"/>
  <c r="BH166" i="2"/>
  <c r="BG166" i="2"/>
  <c r="BE166" i="2"/>
  <c r="AA166" i="2"/>
  <c r="Y166" i="2"/>
  <c r="W166" i="2"/>
  <c r="W163" i="2" s="1"/>
  <c r="BK166" i="2"/>
  <c r="N166" i="2"/>
  <c r="BF166" i="2"/>
  <c r="BI165" i="2"/>
  <c r="BH165" i="2"/>
  <c r="BG165" i="2"/>
  <c r="BE165" i="2"/>
  <c r="AA165" i="2"/>
  <c r="AA163" i="2" s="1"/>
  <c r="Y165" i="2"/>
  <c r="W165" i="2"/>
  <c r="BK165" i="2"/>
  <c r="N165" i="2"/>
  <c r="BF165" i="2"/>
  <c r="BI164" i="2"/>
  <c r="BH164" i="2"/>
  <c r="BG164" i="2"/>
  <c r="BE164" i="2"/>
  <c r="AA164" i="2"/>
  <c r="Y164" i="2"/>
  <c r="Y163" i="2"/>
  <c r="W164" i="2"/>
  <c r="BK164" i="2"/>
  <c r="BK163" i="2"/>
  <c r="N163" i="2" s="1"/>
  <c r="N95" i="2" s="1"/>
  <c r="N164" i="2"/>
  <c r="BF164" i="2"/>
  <c r="BI162" i="2"/>
  <c r="BH162" i="2"/>
  <c r="BG162" i="2"/>
  <c r="BE162" i="2"/>
  <c r="AA162" i="2"/>
  <c r="Y162" i="2"/>
  <c r="W162" i="2"/>
  <c r="BK162" i="2"/>
  <c r="N162" i="2"/>
  <c r="BF162" i="2"/>
  <c r="BI161" i="2"/>
  <c r="BH161" i="2"/>
  <c r="BG161" i="2"/>
  <c r="BE161" i="2"/>
  <c r="AA161" i="2"/>
  <c r="Y161" i="2"/>
  <c r="Y158" i="2" s="1"/>
  <c r="W161" i="2"/>
  <c r="BK161" i="2"/>
  <c r="N161" i="2"/>
  <c r="BF161" i="2"/>
  <c r="BI160" i="2"/>
  <c r="BH160" i="2"/>
  <c r="BG160" i="2"/>
  <c r="BE160" i="2"/>
  <c r="AA160" i="2"/>
  <c r="Y160" i="2"/>
  <c r="W160" i="2"/>
  <c r="BK160" i="2"/>
  <c r="N160" i="2"/>
  <c r="BF160" i="2"/>
  <c r="BI159" i="2"/>
  <c r="BH159" i="2"/>
  <c r="BG159" i="2"/>
  <c r="BE159" i="2"/>
  <c r="AA159" i="2"/>
  <c r="AA158" i="2"/>
  <c r="Y159" i="2"/>
  <c r="W159" i="2"/>
  <c r="W158" i="2"/>
  <c r="BK159" i="2"/>
  <c r="N159" i="2"/>
  <c r="BF159" i="2" s="1"/>
  <c r="BI157" i="2"/>
  <c r="BH157" i="2"/>
  <c r="BG157" i="2"/>
  <c r="BE157" i="2"/>
  <c r="AA157" i="2"/>
  <c r="Y157" i="2"/>
  <c r="W157" i="2"/>
  <c r="BK157" i="2"/>
  <c r="N157" i="2"/>
  <c r="BF157" i="2" s="1"/>
  <c r="BI156" i="2"/>
  <c r="BH156" i="2"/>
  <c r="BG156" i="2"/>
  <c r="BE156" i="2"/>
  <c r="AA156" i="2"/>
  <c r="Y156" i="2"/>
  <c r="W156" i="2"/>
  <c r="BK156" i="2"/>
  <c r="N156" i="2"/>
  <c r="BF156" i="2"/>
  <c r="BI155" i="2"/>
  <c r="BH155" i="2"/>
  <c r="BG155" i="2"/>
  <c r="BE155" i="2"/>
  <c r="AA155" i="2"/>
  <c r="Y155" i="2"/>
  <c r="W155" i="2"/>
  <c r="BK155" i="2"/>
  <c r="N155" i="2"/>
  <c r="BF155" i="2" s="1"/>
  <c r="BI154" i="2"/>
  <c r="BH154" i="2"/>
  <c r="BG154" i="2"/>
  <c r="BE154" i="2"/>
  <c r="AA154" i="2"/>
  <c r="Y154" i="2"/>
  <c r="W154" i="2"/>
  <c r="BK154" i="2"/>
  <c r="N154" i="2"/>
  <c r="BF154" i="2" s="1"/>
  <c r="BI153" i="2"/>
  <c r="BH153" i="2"/>
  <c r="BG153" i="2"/>
  <c r="BE153" i="2"/>
  <c r="AA153" i="2"/>
  <c r="Y153" i="2"/>
  <c r="W153" i="2"/>
  <c r="BK153" i="2"/>
  <c r="N153" i="2"/>
  <c r="BF153" i="2" s="1"/>
  <c r="BI152" i="2"/>
  <c r="BH152" i="2"/>
  <c r="BG152" i="2"/>
  <c r="BE152" i="2"/>
  <c r="AA152" i="2"/>
  <c r="Y152" i="2"/>
  <c r="W152" i="2"/>
  <c r="BK152" i="2"/>
  <c r="N152" i="2"/>
  <c r="BF152" i="2"/>
  <c r="BI151" i="2"/>
  <c r="BH151" i="2"/>
  <c r="BG151" i="2"/>
  <c r="BE151" i="2"/>
  <c r="AA151" i="2"/>
  <c r="Y151" i="2"/>
  <c r="W151" i="2"/>
  <c r="BK151" i="2"/>
  <c r="N151" i="2"/>
  <c r="BF151" i="2" s="1"/>
  <c r="BI150" i="2"/>
  <c r="BH150" i="2"/>
  <c r="BG150" i="2"/>
  <c r="BE150" i="2"/>
  <c r="AA150" i="2"/>
  <c r="Y150" i="2"/>
  <c r="W150" i="2"/>
  <c r="BK150" i="2"/>
  <c r="N150" i="2"/>
  <c r="BF150" i="2"/>
  <c r="BI149" i="2"/>
  <c r="BH149" i="2"/>
  <c r="BG149" i="2"/>
  <c r="BE149" i="2"/>
  <c r="AA149" i="2"/>
  <c r="Y149" i="2"/>
  <c r="Y146" i="2" s="1"/>
  <c r="W149" i="2"/>
  <c r="BK149" i="2"/>
  <c r="N149" i="2"/>
  <c r="BF149" i="2" s="1"/>
  <c r="BI148" i="2"/>
  <c r="BH148" i="2"/>
  <c r="BG148" i="2"/>
  <c r="BE148" i="2"/>
  <c r="AA148" i="2"/>
  <c r="Y148" i="2"/>
  <c r="W148" i="2"/>
  <c r="BK148" i="2"/>
  <c r="N148" i="2"/>
  <c r="BF148" i="2"/>
  <c r="BI147" i="2"/>
  <c r="BH147" i="2"/>
  <c r="BG147" i="2"/>
  <c r="BE147" i="2"/>
  <c r="AA147" i="2"/>
  <c r="AA146" i="2"/>
  <c r="Y147" i="2"/>
  <c r="W147" i="2"/>
  <c r="W146" i="2"/>
  <c r="BK147" i="2"/>
  <c r="N147" i="2"/>
  <c r="BF147" i="2" s="1"/>
  <c r="BI145" i="2"/>
  <c r="BH145" i="2"/>
  <c r="BG145" i="2"/>
  <c r="BE145" i="2"/>
  <c r="AA145" i="2"/>
  <c r="Y145" i="2"/>
  <c r="Y142" i="2" s="1"/>
  <c r="W145" i="2"/>
  <c r="BK145" i="2"/>
  <c r="N145" i="2"/>
  <c r="BF145" i="2"/>
  <c r="BI144" i="2"/>
  <c r="BH144" i="2"/>
  <c r="BG144" i="2"/>
  <c r="BE144" i="2"/>
  <c r="AA144" i="2"/>
  <c r="Y144" i="2"/>
  <c r="W144" i="2"/>
  <c r="BK144" i="2"/>
  <c r="N144" i="2"/>
  <c r="BF144" i="2"/>
  <c r="BI143" i="2"/>
  <c r="BH143" i="2"/>
  <c r="BG143" i="2"/>
  <c r="BE143" i="2"/>
  <c r="AA143" i="2"/>
  <c r="AA142" i="2"/>
  <c r="Y143" i="2"/>
  <c r="W143" i="2"/>
  <c r="W142" i="2"/>
  <c r="BK143" i="2"/>
  <c r="N143" i="2"/>
  <c r="BF143" i="2" s="1"/>
  <c r="BI141" i="2"/>
  <c r="BH141" i="2"/>
  <c r="BG141" i="2"/>
  <c r="BE141" i="2"/>
  <c r="AA141" i="2"/>
  <c r="Y141" i="2"/>
  <c r="W141" i="2"/>
  <c r="BK141" i="2"/>
  <c r="N141" i="2"/>
  <c r="BF141" i="2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E139" i="2"/>
  <c r="AA139" i="2"/>
  <c r="Y139" i="2"/>
  <c r="W139" i="2"/>
  <c r="BK139" i="2"/>
  <c r="N139" i="2"/>
  <c r="BF139" i="2"/>
  <c r="BI138" i="2"/>
  <c r="BH138" i="2"/>
  <c r="BG138" i="2"/>
  <c r="BE138" i="2"/>
  <c r="AA138" i="2"/>
  <c r="Y138" i="2"/>
  <c r="W138" i="2"/>
  <c r="W135" i="2" s="1"/>
  <c r="BK138" i="2"/>
  <c r="N138" i="2"/>
  <c r="BF138" i="2" s="1"/>
  <c r="BI137" i="2"/>
  <c r="BH137" i="2"/>
  <c r="BG137" i="2"/>
  <c r="BE137" i="2"/>
  <c r="AA137" i="2"/>
  <c r="AA135" i="2" s="1"/>
  <c r="Y137" i="2"/>
  <c r="W137" i="2"/>
  <c r="BK137" i="2"/>
  <c r="N137" i="2"/>
  <c r="BF137" i="2" s="1"/>
  <c r="BI136" i="2"/>
  <c r="BH136" i="2"/>
  <c r="BG136" i="2"/>
  <c r="BE136" i="2"/>
  <c r="AA136" i="2"/>
  <c r="Y136" i="2"/>
  <c r="Y135" i="2"/>
  <c r="W136" i="2"/>
  <c r="BK136" i="2"/>
  <c r="N136" i="2"/>
  <c r="BF136" i="2"/>
  <c r="BI134" i="2"/>
  <c r="BH134" i="2"/>
  <c r="BG134" i="2"/>
  <c r="BE134" i="2"/>
  <c r="AA134" i="2"/>
  <c r="Y134" i="2"/>
  <c r="W134" i="2"/>
  <c r="BK134" i="2"/>
  <c r="N134" i="2"/>
  <c r="BF134" i="2" s="1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E132" i="2"/>
  <c r="AA132" i="2"/>
  <c r="Y132" i="2"/>
  <c r="W132" i="2"/>
  <c r="BK132" i="2"/>
  <c r="N132" i="2"/>
  <c r="BF132" i="2" s="1"/>
  <c r="BI131" i="2"/>
  <c r="BH131" i="2"/>
  <c r="BG131" i="2"/>
  <c r="BE131" i="2"/>
  <c r="AA131" i="2"/>
  <c r="AA128" i="2" s="1"/>
  <c r="AA127" i="2" s="1"/>
  <c r="AA126" i="2" s="1"/>
  <c r="Y131" i="2"/>
  <c r="Y128" i="2" s="1"/>
  <c r="W131" i="2"/>
  <c r="BK131" i="2"/>
  <c r="N131" i="2"/>
  <c r="BF131" i="2" s="1"/>
  <c r="BI130" i="2"/>
  <c r="BH130" i="2"/>
  <c r="BG130" i="2"/>
  <c r="BE130" i="2"/>
  <c r="AA130" i="2"/>
  <c r="Y130" i="2"/>
  <c r="W130" i="2"/>
  <c r="W128" i="2" s="1"/>
  <c r="W127" i="2" s="1"/>
  <c r="W126" i="2" s="1"/>
  <c r="AU89" i="1" s="1"/>
  <c r="AU88" i="1" s="1"/>
  <c r="AU87" i="1" s="1"/>
  <c r="BK130" i="2"/>
  <c r="N130" i="2"/>
  <c r="BF130" i="2" s="1"/>
  <c r="BI129" i="2"/>
  <c r="BH129" i="2"/>
  <c r="BG129" i="2"/>
  <c r="BE129" i="2"/>
  <c r="AA129" i="2"/>
  <c r="Y129" i="2"/>
  <c r="W129" i="2"/>
  <c r="BK129" i="2"/>
  <c r="N129" i="2"/>
  <c r="BF129" i="2" s="1"/>
  <c r="F120" i="2"/>
  <c r="F118" i="2"/>
  <c r="M28" i="2"/>
  <c r="AS89" i="1"/>
  <c r="F81" i="2"/>
  <c r="F79" i="2"/>
  <c r="O21" i="2"/>
  <c r="E21" i="2"/>
  <c r="M123" i="2"/>
  <c r="M84" i="2"/>
  <c r="O20" i="2"/>
  <c r="O18" i="2"/>
  <c r="E18" i="2"/>
  <c r="M83" i="2" s="1"/>
  <c r="M122" i="2"/>
  <c r="O17" i="2"/>
  <c r="O15" i="2"/>
  <c r="E15" i="2"/>
  <c r="F123" i="2" s="1"/>
  <c r="O14" i="2"/>
  <c r="O12" i="2"/>
  <c r="E12" i="2"/>
  <c r="F122" i="2"/>
  <c r="F83" i="2"/>
  <c r="O11" i="2"/>
  <c r="O9" i="2"/>
  <c r="M120" i="2"/>
  <c r="M81" i="2"/>
  <c r="F6" i="2"/>
  <c r="F117" i="2" s="1"/>
  <c r="AK27" i="1"/>
  <c r="AS88" i="1"/>
  <c r="AS87" i="1" s="1"/>
  <c r="AM83" i="1"/>
  <c r="L83" i="1"/>
  <c r="AM82" i="1"/>
  <c r="L82" i="1"/>
  <c r="AM80" i="1"/>
  <c r="L80" i="1"/>
  <c r="L78" i="1"/>
  <c r="L77" i="1"/>
  <c r="H35" i="4" l="1"/>
  <c r="BC91" i="1" s="1"/>
  <c r="H32" i="4"/>
  <c r="AZ91" i="1" s="1"/>
  <c r="H33" i="4"/>
  <c r="BA91" i="1" s="1"/>
  <c r="M33" i="4"/>
  <c r="AW91" i="1" s="1"/>
  <c r="AT91" i="1" s="1"/>
  <c r="BK111" i="3"/>
  <c r="N111" i="3" s="1"/>
  <c r="N89" i="3" s="1"/>
  <c r="H37" i="3"/>
  <c r="BD90" i="1" s="1"/>
  <c r="H36" i="3"/>
  <c r="BC90" i="1" s="1"/>
  <c r="H35" i="3"/>
  <c r="BB90" i="1" s="1"/>
  <c r="BK239" i="2"/>
  <c r="N239" i="2" s="1"/>
  <c r="N105" i="2" s="1"/>
  <c r="BK225" i="2"/>
  <c r="N225" i="2" s="1"/>
  <c r="N103" i="2" s="1"/>
  <c r="BK212" i="2"/>
  <c r="N212" i="2" s="1"/>
  <c r="N102" i="2" s="1"/>
  <c r="BK206" i="2"/>
  <c r="N206" i="2" s="1"/>
  <c r="N100" i="2" s="1"/>
  <c r="BK200" i="2"/>
  <c r="N200" i="2" s="1"/>
  <c r="N99" i="2" s="1"/>
  <c r="BK186" i="2"/>
  <c r="BK158" i="2"/>
  <c r="N158" i="2" s="1"/>
  <c r="N94" i="2" s="1"/>
  <c r="BK146" i="2"/>
  <c r="N146" i="2" s="1"/>
  <c r="N93" i="2" s="1"/>
  <c r="BK142" i="2"/>
  <c r="N142" i="2" s="1"/>
  <c r="N92" i="2" s="1"/>
  <c r="BK135" i="2"/>
  <c r="N135" i="2" s="1"/>
  <c r="N91" i="2" s="1"/>
  <c r="H36" i="2"/>
  <c r="BD89" i="1" s="1"/>
  <c r="BD88" i="1" s="1"/>
  <c r="BD87" i="1" s="1"/>
  <c r="W35" i="1" s="1"/>
  <c r="BK128" i="2"/>
  <c r="H35" i="2"/>
  <c r="BC89" i="1" s="1"/>
  <c r="H33" i="2"/>
  <c r="BA89" i="1" s="1"/>
  <c r="M32" i="2"/>
  <c r="AV89" i="1" s="1"/>
  <c r="H34" i="2"/>
  <c r="BB89" i="1" s="1"/>
  <c r="N128" i="2"/>
  <c r="N90" i="2" s="1"/>
  <c r="Y127" i="2"/>
  <c r="Y185" i="2"/>
  <c r="H34" i="3"/>
  <c r="BA90" i="1" s="1"/>
  <c r="M34" i="3"/>
  <c r="AW90" i="1" s="1"/>
  <c r="AT90" i="1" s="1"/>
  <c r="N186" i="2"/>
  <c r="N98" i="2" s="1"/>
  <c r="BK185" i="2"/>
  <c r="N185" i="2" s="1"/>
  <c r="N97" i="2" s="1"/>
  <c r="M28" i="3"/>
  <c r="M31" i="3" s="1"/>
  <c r="L93" i="3"/>
  <c r="M27" i="4"/>
  <c r="M30" i="4" s="1"/>
  <c r="L92" i="4"/>
  <c r="M33" i="2"/>
  <c r="AW89" i="1" s="1"/>
  <c r="H33" i="3"/>
  <c r="AZ90" i="1" s="1"/>
  <c r="F78" i="2"/>
  <c r="F84" i="2"/>
  <c r="F78" i="3"/>
  <c r="F85" i="3"/>
  <c r="M84" i="4"/>
  <c r="H32" i="2"/>
  <c r="AZ89" i="1" s="1"/>
  <c r="BC88" i="1" l="1"/>
  <c r="AY88" i="1" s="1"/>
  <c r="BB88" i="1"/>
  <c r="BB87" i="1" s="1"/>
  <c r="W33" i="1" s="1"/>
  <c r="AZ88" i="1"/>
  <c r="AV88" i="1" s="1"/>
  <c r="BK127" i="2"/>
  <c r="N127" i="2" s="1"/>
  <c r="N89" i="2" s="1"/>
  <c r="AT89" i="1"/>
  <c r="BC87" i="1"/>
  <c r="AY87" i="1" s="1"/>
  <c r="BA88" i="1"/>
  <c r="BA87" i="1" s="1"/>
  <c r="AX88" i="1"/>
  <c r="L39" i="3"/>
  <c r="AG90" i="1"/>
  <c r="AN90" i="1" s="1"/>
  <c r="Y126" i="2"/>
  <c r="AG91" i="1"/>
  <c r="AN91" i="1" s="1"/>
  <c r="L38" i="4"/>
  <c r="BK126" i="2"/>
  <c r="N126" i="2" s="1"/>
  <c r="N88" i="2" s="1"/>
  <c r="AX87" i="1" l="1"/>
  <c r="AZ87" i="1"/>
  <c r="W31" i="1" s="1"/>
  <c r="W34" i="1"/>
  <c r="AW88" i="1"/>
  <c r="AT88" i="1" s="1"/>
  <c r="M27" i="2"/>
  <c r="M30" i="2" s="1"/>
  <c r="L109" i="2"/>
  <c r="AW87" i="1"/>
  <c r="AK32" i="1" s="1"/>
  <c r="W32" i="1"/>
  <c r="AV87" i="1" l="1"/>
  <c r="AT87" i="1" s="1"/>
  <c r="AK31" i="1"/>
  <c r="L38" i="2"/>
  <c r="AG89" i="1"/>
  <c r="AN89" i="1" l="1"/>
  <c r="AG88" i="1"/>
  <c r="AN88" i="1" l="1"/>
  <c r="AG87" i="1"/>
  <c r="AK26" i="1" l="1"/>
  <c r="AK29" i="1" s="1"/>
  <c r="AK37" i="1" s="1"/>
  <c r="AG95" i="1"/>
  <c r="AN87" i="1"/>
  <c r="AN95" i="1" s="1"/>
</calcChain>
</file>

<file path=xl/sharedStrings.xml><?xml version="1.0" encoding="utf-8"?>
<sst xmlns="http://schemas.openxmlformats.org/spreadsheetml/2006/main" count="2425" uniqueCount="552">
  <si>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</si>
  <si>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</si>
  <si>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</si>
  <si>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</si>
  <si>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</si>
  <si>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</si>
  <si>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</si>
  <si>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</si>
  <si>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</si>
  <si>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</si>
  <si>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</si>
  <si>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</si>
  <si>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</si>
  <si>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</si>
  <si>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0122</t>
  </si>
  <si>
    <t>Stavba:</t>
  </si>
  <si>
    <t>B1etapa - Rekonštrukcia kultúrneho domu v obci Bodiná</t>
  </si>
  <si>
    <t>JKSO:</t>
  </si>
  <si>
    <t>KS:</t>
  </si>
  <si>
    <t>Miesto:</t>
  </si>
  <si>
    <t xml:space="preserve"> </t>
  </si>
  <si>
    <t>Dátum:</t>
  </si>
  <si>
    <t>6. 11. 2017</t>
  </si>
  <si>
    <t>Objednávateľ:</t>
  </si>
  <si>
    <t>IČO:</t>
  </si>
  <si>
    <t>IČO DPH:</t>
  </si>
  <si>
    <t>Zhotoviteľ: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</si>
  <si>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</si>
  <si>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</si>
  <si>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</si>
  <si>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</si>
  <si>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</si>
  <si>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</si>
  <si>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</si>
  <si>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</si>
  <si>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</si>
  <si>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</si>
  <si>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</si>
  <si>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</si>
  <si>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</si>
  <si>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</si>
  <si>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</si>
  <si>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</si>
  <si>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</si>
  <si>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</si>
  <si>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</si>
  <si>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</si>
  <si>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</si>
  <si>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</si>
  <si>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</si>
  <si>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</si>
  <si>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</si>
  <si>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</si>
  <si>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</si>
  <si>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</si>
  <si>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</si>
  <si>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</si>
  <si>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</si>
  <si>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</si>
  <si>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</si>
  <si>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</si>
  <si>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</si>
  <si>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</si>
  <si>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</si>
  <si>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</si>
  <si>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</si>
  <si>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</si>
  <si>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</si>
  <si>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</si>
  <si>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</si>
  <si>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</si>
  <si>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</si>
  <si>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</si>
  <si>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</si>
  <si>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{e1640ad3-124c-454d-bd57-2e63da928934}</t>
  </si>
  <si>
    <t>{00000000-0000-0000-0000-000000000000}</t>
  </si>
  <si>
    <t>0011 - Rekonštrukcia</t>
  </si>
  <si>
    <t>0011 - Rekonštrukcia - 00...</t>
  </si>
  <si>
    <t>1</t>
  </si>
  <si>
    <t>{9d1241aa-5d5f-4e05-b76c-675db507888d}</t>
  </si>
  <si>
    <t>/</t>
  </si>
  <si>
    <t>2</t>
  </si>
  <si>
    <t>###NOINSERT###</t>
  </si>
  <si>
    <t>02 - KD Bodiná elekt</t>
  </si>
  <si>
    <t>{63ca14c2-a350-45b2-9c8a-61df956cb4d0}</t>
  </si>
  <si>
    <t>04 - K D Bodiná Sado</t>
  </si>
  <si>
    <t>04 - K D Bodiná Sado - 04...</t>
  </si>
  <si>
    <t>{8d4dd2f4-6392-4b43-9953-41e52b91a870}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</si>
  <si>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</si>
  <si>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</si>
  <si>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</si>
  <si>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</si>
  <si>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</si>
  <si>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</si>
  <si>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</si>
  <si>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</si>
  <si>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</si>
  <si>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</si>
  <si>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</si>
  <si>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0011 - Rekonštrukcia - 0011 - Rekonštrukcia - 00...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</si>
  <si>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</si>
  <si>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</si>
  <si>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</si>
  <si>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</si>
  <si>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</si>
  <si>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</si>
  <si>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</si>
  <si>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</si>
  <si>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</si>
  <si>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</si>
  <si>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</si>
  <si>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</si>
  <si>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</si>
  <si>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</si>
  <si>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</si>
  <si>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</si>
  <si>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</si>
  <si>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Zdravotech. vnútorná kanalizácia</t>
  </si>
  <si>
    <t xml:space="preserve">    723 - Zdravotechnika - plynovod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</si>
  <si>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</si>
  <si>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</si>
  <si>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</si>
  <si>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</si>
  <si>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</si>
  <si>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</si>
  <si>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</si>
  <si>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</si>
  <si>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</si>
  <si>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</si>
  <si>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</si>
  <si>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</si>
  <si>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</si>
  <si>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</si>
  <si>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</si>
  <si>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</si>
  <si>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</si>
  <si>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</si>
  <si>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</si>
  <si>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</si>
  <si>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</si>
  <si>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</si>
  <si>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113107145</t>
  </si>
  <si>
    <t>Odstránenie krytu asfaltového v ploche do 200 m2, hr. nad 200 do 250 mm,  -0,58200t</t>
  </si>
  <si>
    <t>m2</t>
  </si>
  <si>
    <t>4</t>
  </si>
  <si>
    <t>130201001</t>
  </si>
  <si>
    <t>Výkop jamy a ryhy v obmedzenom priestore horn. tr.3 ručne</t>
  </si>
  <si>
    <t>m3</t>
  </si>
  <si>
    <t>3</t>
  </si>
  <si>
    <t>162501102</t>
  </si>
  <si>
    <t>Vodorovné premiestnenie výkopku  po spevnenej ceste z  horniny tr.1-4, do 100 m3 na vzdialenosť do 3000 m</t>
  </si>
  <si>
    <t>6</t>
  </si>
  <si>
    <t>162501105</t>
  </si>
  <si>
    <t>Vodorovné premiestnenie výkopku  po spevnenej ceste z  horniny tr.1-4, do 100 m3, príplatok k cene za každých ďalšich a začatých 1000 m</t>
  </si>
  <si>
    <t>8</t>
  </si>
  <si>
    <t>5</t>
  </si>
  <si>
    <t>174101001</t>
  </si>
  <si>
    <t>Zásyp sypaninou so zhutnením jám, šachiet, rýh, zárezov alebo okolo objektov do 100 m3</t>
  </si>
  <si>
    <t>10</t>
  </si>
  <si>
    <t>M</t>
  </si>
  <si>
    <t>5833725900</t>
  </si>
  <si>
    <t>Štrkopiesok 0-63 n</t>
  </si>
  <si>
    <t>t</t>
  </si>
  <si>
    <t>12</t>
  </si>
  <si>
    <t>314231156</t>
  </si>
  <si>
    <t>Murivo komínov voľne stojacich z tehál dĺžky 290mm P 10M lícové MC 10</t>
  </si>
  <si>
    <t>14</t>
  </si>
  <si>
    <t>7</t>
  </si>
  <si>
    <t>3142718131</t>
  </si>
  <si>
    <t>Ukončenie komínabetónovov hlavicou</t>
  </si>
  <si>
    <t>ks</t>
  </si>
  <si>
    <t>16</t>
  </si>
  <si>
    <t>9</t>
  </si>
  <si>
    <t>317941121</t>
  </si>
  <si>
    <t>Osadenie oceľových valcovaných nosníkov (na murive) I, IE,U,UE,L do č.12 alebo výšky do 120 mm</t>
  </si>
  <si>
    <t>18</t>
  </si>
  <si>
    <t>1338332000</t>
  </si>
  <si>
    <t>Dodávka valcových nosníkov</t>
  </si>
  <si>
    <t>11</t>
  </si>
  <si>
    <t>340239240</t>
  </si>
  <si>
    <t>Zamurovanie otvorov plochy nad 1 do 4 m2 tvárnicami YTONG (450x599x249)</t>
  </si>
  <si>
    <t>22</t>
  </si>
  <si>
    <t>346244821</t>
  </si>
  <si>
    <t>ochrana XPS 100mm</t>
  </si>
  <si>
    <t>24</t>
  </si>
  <si>
    <t>13</t>
  </si>
  <si>
    <t>564251111</t>
  </si>
  <si>
    <t>Podklad alebo podsyp zo štrkopiesku s rozprestretím, vlhčením a zhutnením, po zhutnení hr. 150 mm</t>
  </si>
  <si>
    <t>26</t>
  </si>
  <si>
    <t>564281111</t>
  </si>
  <si>
    <t>Podklad alebo podsyp zo štrkopiesku s rozprestretím, vlhčením a zhutnením, po zhutnení hr. 300 mm</t>
  </si>
  <si>
    <t>28</t>
  </si>
  <si>
    <t>15</t>
  </si>
  <si>
    <t>581114113</t>
  </si>
  <si>
    <t>Kryt z betónu prostého C 25/30 komunikácií pre peších hr. 100 mm</t>
  </si>
  <si>
    <t>30</t>
  </si>
  <si>
    <t>19</t>
  </si>
  <si>
    <t>622451122</t>
  </si>
  <si>
    <t>Vonkajšia omietka cementová stien alebo štítov hrubá zatretá</t>
  </si>
  <si>
    <t>32</t>
  </si>
  <si>
    <t>622451143</t>
  </si>
  <si>
    <t>Vonkajšia omietka cementová stien alebo štítov štuková plsťou hladená, v stupni zložitosti I až II</t>
  </si>
  <si>
    <t>34</t>
  </si>
  <si>
    <t>21</t>
  </si>
  <si>
    <t>622464232</t>
  </si>
  <si>
    <t>Vonkajšia omietka stien tenkovrstvová BAUMIT, silikónová, Baumit SilikonTop, škrabaná, hr. 2 mm</t>
  </si>
  <si>
    <t>36</t>
  </si>
  <si>
    <t>622465112</t>
  </si>
  <si>
    <t>Vonkajšia omietka stien Weber - Terranova, marmolit, mramorové zrná, strednozrnná</t>
  </si>
  <si>
    <t>38</t>
  </si>
  <si>
    <t>23</t>
  </si>
  <si>
    <t>625251406</t>
  </si>
  <si>
    <t>Kontaktný zatepľovací systém hr. 120 mm BAUMIT STAR - riešenie pre sokel (XPS), zatĺkacie kotvy</t>
  </si>
  <si>
    <t>40</t>
  </si>
  <si>
    <t>625252010</t>
  </si>
  <si>
    <t>Kontaktný zatepľovací systém hr. 150 mm</t>
  </si>
  <si>
    <t>42</t>
  </si>
  <si>
    <t>25</t>
  </si>
  <si>
    <t>625252040</t>
  </si>
  <si>
    <t>Kontaktný zatepľovací systém ostenia hr. 30 mm  (EPS)</t>
  </si>
  <si>
    <t>44</t>
  </si>
  <si>
    <t>631313411</t>
  </si>
  <si>
    <t>Mazanina z betónu prostého (m3) tr.C 8/10 hr.nad 80 do 120 mm</t>
  </si>
  <si>
    <t>46</t>
  </si>
  <si>
    <t>648991111</t>
  </si>
  <si>
    <t>Osadenie parapetných dosiek z plastických a poloplast., hmôt, š. do 200 mm</t>
  </si>
  <si>
    <t>m</t>
  </si>
  <si>
    <t>48</t>
  </si>
  <si>
    <t>31</t>
  </si>
  <si>
    <t>6119000960</t>
  </si>
  <si>
    <t>Vnútorné parapetné dosky plastové</t>
  </si>
  <si>
    <t>50</t>
  </si>
  <si>
    <t>6119000940</t>
  </si>
  <si>
    <t>Plastové krytky k vnútorným parapetom Standard, pár vo farbe biela, svetlohnedá, tmavohnedá</t>
  </si>
  <si>
    <t>52</t>
  </si>
  <si>
    <t>33</t>
  </si>
  <si>
    <t>877353121</t>
  </si>
  <si>
    <t>Montáž tvarovky na potrubí z rúr z tvrdého PVC tesnených gumovým krúžkom, odbočná DN 200</t>
  </si>
  <si>
    <t>54</t>
  </si>
  <si>
    <t>2860003230</t>
  </si>
  <si>
    <t>PVC odbočka 150/150/45°-hladký kanalizačný systém   PIPELIFE</t>
  </si>
  <si>
    <t>56</t>
  </si>
  <si>
    <t>35</t>
  </si>
  <si>
    <t>895991141</t>
  </si>
  <si>
    <t>Osadenie polypropylénovej uličnej vpuste DN 300, vývod DN 150</t>
  </si>
  <si>
    <t>58</t>
  </si>
  <si>
    <t>2860007170</t>
  </si>
  <si>
    <t>PP uličná vpusť DN 300, vývod DN 150, výška 1,0 m</t>
  </si>
  <si>
    <t>60</t>
  </si>
  <si>
    <t>37</t>
  </si>
  <si>
    <t>919731123</t>
  </si>
  <si>
    <t>Zarovnanie styčnej plochy pozdĺž vybúranej časti komunikácie asfaltovej hr. nad 100 do 200 mm</t>
  </si>
  <si>
    <t>62</t>
  </si>
  <si>
    <t>935111111</t>
  </si>
  <si>
    <t>Osadenie priekopového žľabu z betónových priekop. tvárnic šírky do 500 mm</t>
  </si>
  <si>
    <t>64</t>
  </si>
  <si>
    <t>39</t>
  </si>
  <si>
    <t>5922761500</t>
  </si>
  <si>
    <t>Tvárnica priekopová a šírka 500mm dl 300mm</t>
  </si>
  <si>
    <t>66</t>
  </si>
  <si>
    <t>938908411</t>
  </si>
  <si>
    <t>Očistenie povrchu krytu alebo podkladu asfaltového, betónového alebo dláždeného saponátovým roztokom</t>
  </si>
  <si>
    <t>68</t>
  </si>
  <si>
    <t>41</t>
  </si>
  <si>
    <t>941941042</t>
  </si>
  <si>
    <t>Montáž lešenia ľahkého pracovného radového s podlahami šírky nad 1,00 do 1,20 m, výšky nad 10 do 30 m</t>
  </si>
  <si>
    <t>70</t>
  </si>
  <si>
    <t>941941292</t>
  </si>
  <si>
    <t>Príplatok za prvý a každý ďalší i začatý mesiac použitia lešenia ľahkého pracovného radového s podlahami šírky nad 1,00 do 1,20 m, v. nad 10 do 30 m</t>
  </si>
  <si>
    <t>72</t>
  </si>
  <si>
    <t>43</t>
  </si>
  <si>
    <t>941941842</t>
  </si>
  <si>
    <t>Demontáž lešenia ľahkého pracovného radového s podlahami šírky nad 1,00 do 1,20 m, výšky nad 10 do 30 m</t>
  </si>
  <si>
    <t>74</t>
  </si>
  <si>
    <t>941955001</t>
  </si>
  <si>
    <t>Lešenie ľahké pracovné pomocné, s výškou lešeňovej podlahy do 1,20 m</t>
  </si>
  <si>
    <t>76</t>
  </si>
  <si>
    <t>45</t>
  </si>
  <si>
    <t>952901111</t>
  </si>
  <si>
    <t>Vyčistenie budov pri výške podlaží do 4m</t>
  </si>
  <si>
    <t>78</t>
  </si>
  <si>
    <t>9539221123</t>
  </si>
  <si>
    <t>Montáž a dodávka plastových fasádnych mriežok - vrátane trubiek</t>
  </si>
  <si>
    <t>80</t>
  </si>
  <si>
    <t>47</t>
  </si>
  <si>
    <t>9620326413</t>
  </si>
  <si>
    <t>Búranie murival nad strechou na  maltu  rozobraním</t>
  </si>
  <si>
    <t>82</t>
  </si>
  <si>
    <t>962081141</t>
  </si>
  <si>
    <t>Búranie muriva priečok zo sklenených tvárnic, hr. do 150 mm,  -0,08200t</t>
  </si>
  <si>
    <t>84</t>
  </si>
  <si>
    <t>51</t>
  </si>
  <si>
    <t>967031132</t>
  </si>
  <si>
    <t>Prikresanie rovných ostení, bez odstupu, po hrubomvybúraní otvorov, v murive tehl. na maltu,  -0,05700t</t>
  </si>
  <si>
    <t>86</t>
  </si>
  <si>
    <t>968061112</t>
  </si>
  <si>
    <t>Vyvesenie dreveného okenného krídla do suti plochy do 1, 5 m2, -0,01200t</t>
  </si>
  <si>
    <t>88</t>
  </si>
  <si>
    <t>968062355</t>
  </si>
  <si>
    <t>Vybúranie drevených rámov okien dvojitých alebo zdvojených, plochy do 2 m2,  -0,06200t</t>
  </si>
  <si>
    <t>90</t>
  </si>
  <si>
    <t>55</t>
  </si>
  <si>
    <t>968062745</t>
  </si>
  <si>
    <t>Vybúranie drevených stien plných, zasklených alebo výkladných,  -0,02400t</t>
  </si>
  <si>
    <t>92</t>
  </si>
  <si>
    <t>61</t>
  </si>
  <si>
    <t>979081111</t>
  </si>
  <si>
    <t>Odvoz sutiny a vybúraných hmôt na skládku do 1 km</t>
  </si>
  <si>
    <t>94</t>
  </si>
  <si>
    <t>979081121</t>
  </si>
  <si>
    <t>Odvoz sutiny a vybúraných hmôt na skládku za každý ďalší 1 km</t>
  </si>
  <si>
    <t>96</t>
  </si>
  <si>
    <t>63</t>
  </si>
  <si>
    <t>979089112</t>
  </si>
  <si>
    <t>Poplatok za skladovanie - drevo, sklo, plasty (17 02 ), ostatné</t>
  </si>
  <si>
    <t>98</t>
  </si>
  <si>
    <t>999281111</t>
  </si>
  <si>
    <t>Presun hmôt pre opravy a údržbu objektov vrátane vonkajších plášťov výšky do 25 m</t>
  </si>
  <si>
    <t>100</t>
  </si>
  <si>
    <t>65</t>
  </si>
  <si>
    <t>711111001</t>
  </si>
  <si>
    <t>Zhotovenie izolácie proti zemnej vlhkosti vodorovná náterom penetračným za studena</t>
  </si>
  <si>
    <t>102</t>
  </si>
  <si>
    <t>1116315000</t>
  </si>
  <si>
    <t>Lak asfaltový ALP-PENETRAL v sudoch</t>
  </si>
  <si>
    <t>104</t>
  </si>
  <si>
    <t>67</t>
  </si>
  <si>
    <t>711112001</t>
  </si>
  <si>
    <t>Zhotovenie  izolácie proti zemnej vlhkosti zvislá penetračným náterom za studena</t>
  </si>
  <si>
    <t>106</t>
  </si>
  <si>
    <t>108</t>
  </si>
  <si>
    <t>69</t>
  </si>
  <si>
    <t>711132107</t>
  </si>
  <si>
    <t>Zhotovenie izolácie proti zemnej vlhkosti nopovou fóloiu položenou voľne na ploche zvislej</t>
  </si>
  <si>
    <t>110</t>
  </si>
  <si>
    <t>6288000640</t>
  </si>
  <si>
    <t>Nopová fólia FONDALINE proti vlhkosti s radónovou ochranou PLUS 500, výška nopu 8 mm</t>
  </si>
  <si>
    <t>112</t>
  </si>
  <si>
    <t>71</t>
  </si>
  <si>
    <t>7111322311</t>
  </si>
  <si>
    <t>Zhotovenie  izolácie proti vlhkosti  zvislá chemická iniektáž muriva hr. 500mm</t>
  </si>
  <si>
    <t>114</t>
  </si>
  <si>
    <t>711141559</t>
  </si>
  <si>
    <t>Zhotovenie  izolácie proti zemnej vlhkosti a tlakovej vode vodorovná NAIP pritavením</t>
  </si>
  <si>
    <t>116</t>
  </si>
  <si>
    <t>73</t>
  </si>
  <si>
    <t>6283221000</t>
  </si>
  <si>
    <t>Asfaltovaný pás pre spodné vrstvy hydroizolačných systémov HYDROBIT V 60 S 35</t>
  </si>
  <si>
    <t>118</t>
  </si>
  <si>
    <t>711142559</t>
  </si>
  <si>
    <t>Zhotovenie  izolácie proti zemnej vlhkosti a tlakovej vode zvislá NAIP pritavením</t>
  </si>
  <si>
    <t>120</t>
  </si>
  <si>
    <t>75</t>
  </si>
  <si>
    <t>122</t>
  </si>
  <si>
    <t>711193111</t>
  </si>
  <si>
    <t>Izolácia proti vlhkosti muriva hr.450mm podrezaním</t>
  </si>
  <si>
    <t>124</t>
  </si>
  <si>
    <t>77</t>
  </si>
  <si>
    <t>998711201</t>
  </si>
  <si>
    <t>Presun hmôt pre izoláciu proti vode v objektoch výšky do 6 m</t>
  </si>
  <si>
    <t>%</t>
  </si>
  <si>
    <t>126</t>
  </si>
  <si>
    <t>721171111</t>
  </si>
  <si>
    <t>Potrubie z PVC - U odpadové ležaté hrdlové D 140x2, 8</t>
  </si>
  <si>
    <t>128</t>
  </si>
  <si>
    <t>79</t>
  </si>
  <si>
    <t>721171112</t>
  </si>
  <si>
    <t>Potrubie z PVC - U odpadové ležaté hrdlové D 160x3, 9</t>
  </si>
  <si>
    <t>130</t>
  </si>
  <si>
    <t>721242121</t>
  </si>
  <si>
    <t>Lapač strešných splavenín plastový univerzálny priamy 300x155/125</t>
  </si>
  <si>
    <t>132</t>
  </si>
  <si>
    <t>81</t>
  </si>
  <si>
    <t>721242804</t>
  </si>
  <si>
    <t>Demontáž lapača strešných splavenín DN 125,  -0,02517t</t>
  </si>
  <si>
    <t>134</t>
  </si>
  <si>
    <t>998721201</t>
  </si>
  <si>
    <t>Presun hmôt pre vnútornú kanalizáciu v objektoch výšky do 6 m</t>
  </si>
  <si>
    <t>136</t>
  </si>
  <si>
    <t>83</t>
  </si>
  <si>
    <t>723231111</t>
  </si>
  <si>
    <t>Demontáž vetracej hlavice</t>
  </si>
  <si>
    <t>138</t>
  </si>
  <si>
    <t>723231112</t>
  </si>
  <si>
    <t>Spätná montáž vetracej hlavice</t>
  </si>
  <si>
    <t>140</t>
  </si>
  <si>
    <t>85</t>
  </si>
  <si>
    <t>998723201</t>
  </si>
  <si>
    <t>Presun hmôt pre vnútorný plynovod v objektoch výšky do 6 m</t>
  </si>
  <si>
    <t>142</t>
  </si>
  <si>
    <t>762421301</t>
  </si>
  <si>
    <t>Obloženie stropov alebo strešných podhľadov z dosiek OSB skrutkovaných na zraz hr. dosky 10 mm</t>
  </si>
  <si>
    <t>144</t>
  </si>
  <si>
    <t>87</t>
  </si>
  <si>
    <t>764171301</t>
  </si>
  <si>
    <t>Krytina  falcovaná poplastovaná sklon strechy do 30°</t>
  </si>
  <si>
    <t>146</t>
  </si>
  <si>
    <t>764171432</t>
  </si>
  <si>
    <t>Krytina  - záveterná lišta rš. 330 mm</t>
  </si>
  <si>
    <t>148</t>
  </si>
  <si>
    <t>89</t>
  </si>
  <si>
    <t>764171476</t>
  </si>
  <si>
    <t>Krytina  - lemovanie múru rš. 330 mm</t>
  </si>
  <si>
    <t>150</t>
  </si>
  <si>
    <t>764312822</t>
  </si>
  <si>
    <t>Demontáž krytiny hladkej strešnej z tabúľ 2000 x 670 mm, do 30st.,  -0,00751t</t>
  </si>
  <si>
    <t>152</t>
  </si>
  <si>
    <t>91</t>
  </si>
  <si>
    <t>764352810</t>
  </si>
  <si>
    <t>Demontáž žľabov pododkvapových polkruhových so sklonom do 30st. rš 330 mm,  -0,00330t</t>
  </si>
  <si>
    <t>154</t>
  </si>
  <si>
    <t>764410340</t>
  </si>
  <si>
    <t>Oplechovanie parapetov z hliníkového Al plechu, vrátane rohov r.š. 250 mm</t>
  </si>
  <si>
    <t>156</t>
  </si>
  <si>
    <t>93</t>
  </si>
  <si>
    <t>764410850</t>
  </si>
  <si>
    <t>Demontáž oplechovania parapetov rš od 100 do 330 mm,  -0,00135t</t>
  </si>
  <si>
    <t>158</t>
  </si>
  <si>
    <t>764454802</t>
  </si>
  <si>
    <t>Demontáž odpadových rúr kruhových, s priemerom 120 mm,  -0,00285t</t>
  </si>
  <si>
    <t>160</t>
  </si>
  <si>
    <t>95</t>
  </si>
  <si>
    <t>764731115</t>
  </si>
  <si>
    <t>Oplechovanie múrov, atík, nadmuroviek z plechov  rš. 500 mm</t>
  </si>
  <si>
    <t>162</t>
  </si>
  <si>
    <t>764751113</t>
  </si>
  <si>
    <t>Odpadová rúra kruhová D 120 mm</t>
  </si>
  <si>
    <t>164</t>
  </si>
  <si>
    <t>97</t>
  </si>
  <si>
    <t>764761122</t>
  </si>
  <si>
    <t>Žľab pododkvapový polkruhový R 150 mm, vrátane čela, hákov, rohov, kútov</t>
  </si>
  <si>
    <t>166</t>
  </si>
  <si>
    <t>998764201</t>
  </si>
  <si>
    <t>Presun hmôt pre konštrukcie klampiarske v objektoch výšky do 6 m</t>
  </si>
  <si>
    <t>168</t>
  </si>
  <si>
    <t>99</t>
  </si>
  <si>
    <t>766621081</t>
  </si>
  <si>
    <t>Montáž okna plastového pre občiansku a bytovú výstavbu, za 1 bm montáže</t>
  </si>
  <si>
    <t>170</t>
  </si>
  <si>
    <t>61141115011</t>
  </si>
  <si>
    <t>Plastové okno  H/B 600/600 mm  jednokrídlové</t>
  </si>
  <si>
    <t>172</t>
  </si>
  <si>
    <t>101</t>
  </si>
  <si>
    <t>61141115012</t>
  </si>
  <si>
    <t>Plastové okno  b/h = 980/1960 dvojkrídlové</t>
  </si>
  <si>
    <t>174</t>
  </si>
  <si>
    <t>61141115013</t>
  </si>
  <si>
    <t>Plastové okno  b/h = 1170/1170 jednokrídlové</t>
  </si>
  <si>
    <t>176</t>
  </si>
  <si>
    <t>103</t>
  </si>
  <si>
    <t>61141115014</t>
  </si>
  <si>
    <t>Plastové okno  b/h = 600/860 jednokrídlové</t>
  </si>
  <si>
    <t>178</t>
  </si>
  <si>
    <t>125</t>
  </si>
  <si>
    <t>766641161</t>
  </si>
  <si>
    <t>Montáž dverí plastových, vchodových jednodielnych, so zasklením, za 1 m obvodu dverí</t>
  </si>
  <si>
    <t>180</t>
  </si>
  <si>
    <t>61141222001</t>
  </si>
  <si>
    <t>Plastové vchodové dvere  H/B 1970/ 900 mm, vrátane zárubne, jednokrídlové</t>
  </si>
  <si>
    <t>182</t>
  </si>
  <si>
    <t>127</t>
  </si>
  <si>
    <t>61141222002</t>
  </si>
  <si>
    <t>Plastové vchodové dvere  H/B 1970/ 1500 mm, vrátane zárubne, s nadsvetlíkom</t>
  </si>
  <si>
    <t>184</t>
  </si>
  <si>
    <t>111</t>
  </si>
  <si>
    <t>766694915</t>
  </si>
  <si>
    <t>Demontáž vnútorných parapetných dosiek</t>
  </si>
  <si>
    <t>186</t>
  </si>
  <si>
    <t>998766201</t>
  </si>
  <si>
    <t>Presun hmot pre konštrukcie stolárske v objektoch výšky do 6 m</t>
  </si>
  <si>
    <t>188</t>
  </si>
  <si>
    <t>767662120D</t>
  </si>
  <si>
    <t>Demontáž okenných a dverových mreží</t>
  </si>
  <si>
    <t>190</t>
  </si>
  <si>
    <t>117</t>
  </si>
  <si>
    <t>998767201</t>
  </si>
  <si>
    <t>Presun hmôt pre kovové stavebné doplnkové konštrukcie v objektoch výšky do 6 m</t>
  </si>
  <si>
    <t>192</t>
  </si>
  <si>
    <t>769036003</t>
  </si>
  <si>
    <t>Montáž protidažďovej žalúzie prierezu 0.110-0.158 m2</t>
  </si>
  <si>
    <t>194</t>
  </si>
  <si>
    <t>119</t>
  </si>
  <si>
    <t>4290040374</t>
  </si>
  <si>
    <t>Protidažďová žalúzia AL 315x355 IMOS</t>
  </si>
  <si>
    <t>196</t>
  </si>
  <si>
    <t>769036018</t>
  </si>
  <si>
    <t>Montáž protidažďovej žalúzie prierezu 0.320-0.355 m2</t>
  </si>
  <si>
    <t>198</t>
  </si>
  <si>
    <t>121</t>
  </si>
  <si>
    <t>4290040375</t>
  </si>
  <si>
    <t>Protidažďová žalúzia štvorcová</t>
  </si>
  <si>
    <t>200</t>
  </si>
  <si>
    <t>769082835</t>
  </si>
  <si>
    <t>Demontáž protidažďovej žalúzie prierezu 0.110-0.158 m2</t>
  </si>
  <si>
    <t>202</t>
  </si>
  <si>
    <t>123</t>
  </si>
  <si>
    <t>769082860</t>
  </si>
  <si>
    <t>Demontáž protidažďovej žalúzie prierezu 0.320-0.355 m2</t>
  </si>
  <si>
    <t>204</t>
  </si>
  <si>
    <t>998769201</t>
  </si>
  <si>
    <t>Presun hmôt pre montáž vzduchotechnických zariadení v stavbe (objekte) výšky do 7 m</t>
  </si>
  <si>
    <t>206</t>
  </si>
  <si>
    <t>Časť:</t>
  </si>
  <si>
    <t>02 - KD Bodiná elekt - 02 - KD Bodiná elekt</t>
  </si>
  <si>
    <t>Pol12</t>
  </si>
  <si>
    <t>Fotovoltaický panel</t>
  </si>
  <si>
    <t>Pol13</t>
  </si>
  <si>
    <t>Hybridný zásobník na vodu, závesný, 200L</t>
  </si>
  <si>
    <t>Pol14</t>
  </si>
  <si>
    <t>Montážne prvky k inštalácii FV panelov na strechu</t>
  </si>
  <si>
    <t>set</t>
  </si>
  <si>
    <t>Pol15</t>
  </si>
  <si>
    <t>Istic DC</t>
  </si>
  <si>
    <t>Pol16</t>
  </si>
  <si>
    <t>Zmiešavací ventil</t>
  </si>
  <si>
    <t>Pol17</t>
  </si>
  <si>
    <t>Konektory a prepojovacie káble</t>
  </si>
  <si>
    <t>999 990 300</t>
  </si>
  <si>
    <t>Podružný materiál</t>
  </si>
  <si>
    <t>04 - K D Bodiná Sado - 04 - K D Bodiná Sado - 04...</t>
  </si>
  <si>
    <t>PFG</t>
  </si>
  <si>
    <t>Potentilla fruticosa ´Goldfinger´</t>
  </si>
  <si>
    <t>SJG</t>
  </si>
  <si>
    <t>Spiraea japonica ´Gold Princess´</t>
  </si>
  <si>
    <t>Netkaná textília</t>
  </si>
  <si>
    <t>Vyväzovací popruh na stromy s klincami na upevnenie, 3 m na 1 strom, šírka 2,5 cm</t>
  </si>
  <si>
    <t>Drenážna hadica na zálievku stromov, 3 m na 1 bal, priemer 5 cm</t>
  </si>
  <si>
    <t>Trávne osivo</t>
  </si>
  <si>
    <t>kg</t>
  </si>
  <si>
    <t>Smetný kôš 4hran betónový so strieškou s pozinkovanou vložkou, bez kotvenia</t>
  </si>
  <si>
    <t>180403111</t>
  </si>
  <si>
    <t>Založenie trávnika parterového výsevom v rovine alebo na svahu do 1:5</t>
  </si>
  <si>
    <t>182001111</t>
  </si>
  <si>
    <t>Plošná úprava terénu pri nerovnostiach terénu nad 50-100mm v rovine alebo na svahu do 1:5</t>
  </si>
  <si>
    <t>183101112</t>
  </si>
  <si>
    <t>Hlbenie jamky v rovine alebo na svahu do 1:5,objem nad 0,01 do 0,02 m3</t>
  </si>
  <si>
    <t>183101129</t>
  </si>
  <si>
    <t>Príplatok za výmenu pôdy za každých 10 % v rovine alebo na svahu 1:5 objemu nad 0,01 do 0,02 m3</t>
  </si>
  <si>
    <t>183403114</t>
  </si>
  <si>
    <t>Obrobenie pôdy kultivátorovaním v rovine alebo na svahu do 1:5</t>
  </si>
  <si>
    <t>184102110</t>
  </si>
  <si>
    <t>Výsadba dreviny s balom v rovine alebo na svahu do 1:5, priemer balu do 100 mm</t>
  </si>
  <si>
    <t>184102111</t>
  </si>
  <si>
    <t>Výsadba dreviny s balom v rovine alebo na svahu do 1:5, priemer balu nad 100 do 200 mm</t>
  </si>
  <si>
    <t>184501111</t>
  </si>
  <si>
    <t>Zhotovenie obalu kmena stromu z juty v jednej vrstve v rovine alebo na svahu do 1:5</t>
  </si>
  <si>
    <t>Upevnenie textílie hákmi z drôtu 3,15 mm hrúbky</t>
  </si>
  <si>
    <t>17</t>
  </si>
  <si>
    <t>Osadenie lavicky bez kotvenia</t>
  </si>
  <si>
    <t>Osadenie smetného koša bez kotvenia</t>
  </si>
  <si>
    <t>Osadenie húpacky na pružine</t>
  </si>
  <si>
    <t>Umiestnenie drenáž. hadice priem. 50 mm okolo balu stromu, dlžky 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</si>
</sst>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vertical="center"/>
    </xf>
    <xf numFmtId="167" fontId="7" fillId="0" borderId="17" xfId="0" applyNumberFormat="1" applyFont="1" applyBorder="1" applyAlignment="1"/>
    <xf numFmtId="167" fontId="7" fillId="0" borderId="17" xfId="0" applyNumberFormat="1" applyFont="1" applyBorder="1" applyAlignment="1">
      <alignment vertical="center"/>
    </xf>
    <xf numFmtId="167" fontId="7" fillId="0" borderId="23" xfId="0" applyNumberFormat="1" applyFont="1" applyBorder="1" applyAlignment="1"/>
    <xf numFmtId="167" fontId="7" fillId="0" borderId="23" xfId="0" applyNumberFormat="1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7" fontId="22" fillId="0" borderId="23" xfId="0" applyNumberFormat="1" applyFont="1" applyBorder="1" applyAlignment="1"/>
    <xf numFmtId="167" fontId="3" fillId="0" borderId="23" xfId="0" applyNumberFormat="1" applyFont="1" applyBorder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6"/>
  <sheetViews>
    <sheetView showGridLines="0" tabSelected="1" workbookViewId="0">
      <pane ySplit="1" topLeftCell="A2" activePane="bottomLeft" state="frozen"/>
      <selection pane="bottomLeft" activeCell="AN61" sqref="AN6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99" t="s">
        <v>7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R2" s="163" t="s">
        <v>8</v>
      </c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10</v>
      </c>
    </row>
    <row r="4" spans="1:73" ht="36.950000000000003" customHeight="1">
      <c r="B4" s="23"/>
      <c r="C4" s="188" t="s">
        <v>11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24"/>
      <c r="AS4" s="18" t="s">
        <v>12</v>
      </c>
      <c r="BS4" s="19" t="s">
        <v>9</v>
      </c>
    </row>
    <row r="5" spans="1:73" ht="14.45" customHeight="1">
      <c r="B5" s="23"/>
      <c r="C5" s="25"/>
      <c r="D5" s="26" t="s">
        <v>13</v>
      </c>
      <c r="E5" s="25"/>
      <c r="F5" s="25"/>
      <c r="G5" s="25"/>
      <c r="H5" s="25"/>
      <c r="I5" s="25"/>
      <c r="J5" s="25"/>
      <c r="K5" s="201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25"/>
      <c r="AQ5" s="24"/>
      <c r="BS5" s="19" t="s">
        <v>9</v>
      </c>
    </row>
    <row r="6" spans="1:73" ht="36.950000000000003" customHeight="1">
      <c r="B6" s="23"/>
      <c r="C6" s="25"/>
      <c r="D6" s="28" t="s">
        <v>15</v>
      </c>
      <c r="E6" s="25"/>
      <c r="F6" s="25"/>
      <c r="G6" s="25"/>
      <c r="H6" s="25"/>
      <c r="I6" s="25"/>
      <c r="J6" s="25"/>
      <c r="K6" s="202" t="s">
        <v>16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25"/>
      <c r="AQ6" s="24"/>
      <c r="BS6" s="19" t="s">
        <v>9</v>
      </c>
    </row>
    <row r="7" spans="1:73" ht="14.45" customHeight="1">
      <c r="B7" s="23"/>
      <c r="C7" s="25"/>
      <c r="D7" s="29" t="s">
        <v>17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18</v>
      </c>
      <c r="AL7" s="25"/>
      <c r="AM7" s="25"/>
      <c r="AN7" s="27" t="s">
        <v>5</v>
      </c>
      <c r="AO7" s="25"/>
      <c r="AP7" s="25"/>
      <c r="AQ7" s="24"/>
      <c r="BS7" s="19" t="s">
        <v>9</v>
      </c>
    </row>
    <row r="8" spans="1:73" ht="14.45" customHeight="1">
      <c r="B8" s="23"/>
      <c r="C8" s="25"/>
      <c r="D8" s="29" t="s">
        <v>19</v>
      </c>
      <c r="E8" s="25"/>
      <c r="F8" s="25"/>
      <c r="G8" s="25"/>
      <c r="H8" s="25"/>
      <c r="I8" s="25"/>
      <c r="J8" s="25"/>
      <c r="K8" s="27" t="s">
        <v>20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21</v>
      </c>
      <c r="AL8" s="25"/>
      <c r="AM8" s="25"/>
      <c r="AN8" s="27" t="s">
        <v>22</v>
      </c>
      <c r="AO8" s="25"/>
      <c r="AP8" s="25"/>
      <c r="AQ8" s="24"/>
      <c r="BS8" s="19" t="s">
        <v>9</v>
      </c>
    </row>
    <row r="9" spans="1:73" ht="14.45" customHeight="1">
      <c r="B9" s="23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4"/>
      <c r="BS9" s="19" t="s">
        <v>9</v>
      </c>
    </row>
    <row r="10" spans="1:73" ht="14.45" customHeight="1">
      <c r="B10" s="23"/>
      <c r="C10" s="25"/>
      <c r="D10" s="29" t="s">
        <v>23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24</v>
      </c>
      <c r="AL10" s="25"/>
      <c r="AM10" s="25"/>
      <c r="AN10" s="27" t="s">
        <v>5</v>
      </c>
      <c r="AO10" s="25"/>
      <c r="AP10" s="25"/>
      <c r="AQ10" s="24"/>
      <c r="BS10" s="19" t="s">
        <v>9</v>
      </c>
    </row>
    <row r="11" spans="1:73" ht="18.399999999999999" customHeight="1">
      <c r="B11" s="23"/>
      <c r="C11" s="25"/>
      <c r="D11" s="25"/>
      <c r="E11" s="27" t="s">
        <v>20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25</v>
      </c>
      <c r="AL11" s="25"/>
      <c r="AM11" s="25"/>
      <c r="AN11" s="27" t="s">
        <v>5</v>
      </c>
      <c r="AO11" s="25"/>
      <c r="AP11" s="25"/>
      <c r="AQ11" s="24"/>
      <c r="BS11" s="19" t="s">
        <v>9</v>
      </c>
    </row>
    <row r="12" spans="1:73" ht="6.95" customHeight="1">
      <c r="B12" s="23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4"/>
      <c r="BS12" s="19" t="s">
        <v>9</v>
      </c>
    </row>
    <row r="13" spans="1:73" ht="14.45" customHeight="1">
      <c r="B13" s="23"/>
      <c r="C13" s="25"/>
      <c r="D13" s="29" t="s">
        <v>26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24</v>
      </c>
      <c r="AL13" s="25"/>
      <c r="AM13" s="25"/>
      <c r="AN13" s="27" t="s">
        <v>5</v>
      </c>
      <c r="AO13" s="25"/>
      <c r="AP13" s="25"/>
      <c r="AQ13" s="24"/>
      <c r="BS13" s="19" t="s">
        <v>9</v>
      </c>
    </row>
    <row r="14" spans="1:73" ht="15">
      <c r="B14" s="23"/>
      <c r="C14" s="25"/>
      <c r="D14" s="25"/>
      <c r="E14" s="27" t="s">
        <v>20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25</v>
      </c>
      <c r="AL14" s="25"/>
      <c r="AM14" s="25"/>
      <c r="AN14" s="27" t="s">
        <v>5</v>
      </c>
      <c r="AO14" s="25"/>
      <c r="AP14" s="25"/>
      <c r="AQ14" s="24"/>
      <c r="BS14" s="19" t="s">
        <v>9</v>
      </c>
    </row>
    <row r="15" spans="1:73" ht="6.95" customHeight="1"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4"/>
      <c r="BS15" s="19" t="s">
        <v>6</v>
      </c>
    </row>
    <row r="16" spans="1:73" ht="14.45" customHeight="1">
      <c r="B16" s="23"/>
      <c r="C16" s="25"/>
      <c r="D16" s="29" t="s">
        <v>27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24</v>
      </c>
      <c r="AL16" s="25"/>
      <c r="AM16" s="25"/>
      <c r="AN16" s="27" t="s">
        <v>5</v>
      </c>
      <c r="AO16" s="25"/>
      <c r="AP16" s="25"/>
      <c r="AQ16" s="24"/>
      <c r="BS16" s="19" t="s">
        <v>6</v>
      </c>
    </row>
    <row r="17" spans="2:71" ht="18.399999999999999" customHeight="1">
      <c r="B17" s="23"/>
      <c r="C17" s="25"/>
      <c r="D17" s="25"/>
      <c r="E17" s="27" t="s">
        <v>20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25</v>
      </c>
      <c r="AL17" s="25"/>
      <c r="AM17" s="25"/>
      <c r="AN17" s="27" t="s">
        <v>5</v>
      </c>
      <c r="AO17" s="25"/>
      <c r="AP17" s="25"/>
      <c r="AQ17" s="24"/>
      <c r="BS17" s="19" t="s">
        <v>28</v>
      </c>
    </row>
    <row r="18" spans="2:71" ht="6.95" customHeight="1"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4"/>
      <c r="BS18" s="19" t="s">
        <v>29</v>
      </c>
    </row>
    <row r="19" spans="2:71" ht="14.45" customHeight="1">
      <c r="B19" s="23"/>
      <c r="C19" s="25"/>
      <c r="D19" s="29" t="s">
        <v>30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24</v>
      </c>
      <c r="AL19" s="25"/>
      <c r="AM19" s="25"/>
      <c r="AN19" s="27" t="s">
        <v>5</v>
      </c>
      <c r="AO19" s="25"/>
      <c r="AP19" s="25"/>
      <c r="AQ19" s="24"/>
      <c r="BS19" s="19" t="s">
        <v>29</v>
      </c>
    </row>
    <row r="20" spans="2:71" ht="18.399999999999999" customHeight="1">
      <c r="B20" s="23"/>
      <c r="C20" s="25"/>
      <c r="D20" s="25"/>
      <c r="E20" s="27" t="s">
        <v>20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25</v>
      </c>
      <c r="AL20" s="25"/>
      <c r="AM20" s="25"/>
      <c r="AN20" s="27" t="s">
        <v>5</v>
      </c>
      <c r="AO20" s="25"/>
      <c r="AP20" s="25"/>
      <c r="AQ20" s="24"/>
    </row>
    <row r="21" spans="2:71" ht="6.95" customHeight="1">
      <c r="B21" s="2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4"/>
    </row>
    <row r="22" spans="2:71" ht="15">
      <c r="B22" s="23"/>
      <c r="C22" s="25"/>
      <c r="D22" s="29" t="s">
        <v>31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4"/>
    </row>
    <row r="23" spans="2:71" ht="16.5" customHeight="1">
      <c r="B23" s="23"/>
      <c r="C23" s="25"/>
      <c r="D23" s="25"/>
      <c r="E23" s="203" t="s">
        <v>5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O23" s="25"/>
      <c r="AP23" s="25"/>
      <c r="AQ23" s="24"/>
    </row>
    <row r="24" spans="2:71" ht="6.95" customHeight="1">
      <c r="B24" s="2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4"/>
    </row>
    <row r="25" spans="2:71" ht="6.95" customHeight="1">
      <c r="B25" s="23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4"/>
    </row>
    <row r="26" spans="2:71" ht="14.45" customHeight="1">
      <c r="B26" s="23"/>
      <c r="C26" s="25"/>
      <c r="D26" s="31" t="s">
        <v>32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5">
        <f>ROUND(AG87,2)</f>
        <v>0</v>
      </c>
      <c r="AL26" s="196"/>
      <c r="AM26" s="196"/>
      <c r="AN26" s="196"/>
      <c r="AO26" s="196"/>
      <c r="AP26" s="25"/>
      <c r="AQ26" s="24"/>
    </row>
    <row r="27" spans="2:71" ht="14.45" customHeight="1">
      <c r="B27" s="23"/>
      <c r="C27" s="25"/>
      <c r="D27" s="31" t="s">
        <v>33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5">
        <f>ROUND(AG93,2)</f>
        <v>0</v>
      </c>
      <c r="AL27" s="195"/>
      <c r="AM27" s="195"/>
      <c r="AN27" s="195"/>
      <c r="AO27" s="195"/>
      <c r="AP27" s="25"/>
      <c r="AQ27" s="24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34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97">
        <f>ROUND(AK26+AK27,2)</f>
        <v>0</v>
      </c>
      <c r="AL29" s="198"/>
      <c r="AM29" s="198"/>
      <c r="AN29" s="198"/>
      <c r="AO29" s="198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35</v>
      </c>
      <c r="E31" s="38"/>
      <c r="F31" s="39" t="s">
        <v>36</v>
      </c>
      <c r="G31" s="38"/>
      <c r="H31" s="38"/>
      <c r="I31" s="38"/>
      <c r="J31" s="38"/>
      <c r="K31" s="38"/>
      <c r="L31" s="192">
        <v>0.2</v>
      </c>
      <c r="M31" s="193"/>
      <c r="N31" s="193"/>
      <c r="O31" s="193"/>
      <c r="P31" s="38"/>
      <c r="Q31" s="38"/>
      <c r="R31" s="38"/>
      <c r="S31" s="38"/>
      <c r="T31" s="41" t="s">
        <v>37</v>
      </c>
      <c r="U31" s="38"/>
      <c r="V31" s="38"/>
      <c r="W31" s="194">
        <f>ROUND(AZ87+SUM(CD94),2)</f>
        <v>0</v>
      </c>
      <c r="X31" s="193"/>
      <c r="Y31" s="193"/>
      <c r="Z31" s="193"/>
      <c r="AA31" s="193"/>
      <c r="AB31" s="193"/>
      <c r="AC31" s="193"/>
      <c r="AD31" s="193"/>
      <c r="AE31" s="193"/>
      <c r="AF31" s="38"/>
      <c r="AG31" s="38"/>
      <c r="AH31" s="38"/>
      <c r="AI31" s="38"/>
      <c r="AJ31" s="38"/>
      <c r="AK31" s="194">
        <f>ROUND(AV87+SUM(BY94),2)</f>
        <v>0</v>
      </c>
      <c r="AL31" s="193"/>
      <c r="AM31" s="193"/>
      <c r="AN31" s="193"/>
      <c r="AO31" s="193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38</v>
      </c>
      <c r="G32" s="38"/>
      <c r="H32" s="38"/>
      <c r="I32" s="38"/>
      <c r="J32" s="38"/>
      <c r="K32" s="38"/>
      <c r="L32" s="192">
        <v>0.2</v>
      </c>
      <c r="M32" s="193"/>
      <c r="N32" s="193"/>
      <c r="O32" s="193"/>
      <c r="P32" s="38"/>
      <c r="Q32" s="38"/>
      <c r="R32" s="38"/>
      <c r="S32" s="38"/>
      <c r="T32" s="41" t="s">
        <v>37</v>
      </c>
      <c r="U32" s="38"/>
      <c r="V32" s="38"/>
      <c r="W32" s="194">
        <f>ROUND(BA87+SUM(CE94),2)</f>
        <v>0</v>
      </c>
      <c r="X32" s="193"/>
      <c r="Y32" s="193"/>
      <c r="Z32" s="193"/>
      <c r="AA32" s="193"/>
      <c r="AB32" s="193"/>
      <c r="AC32" s="193"/>
      <c r="AD32" s="193"/>
      <c r="AE32" s="193"/>
      <c r="AF32" s="38"/>
      <c r="AG32" s="38"/>
      <c r="AH32" s="38"/>
      <c r="AI32" s="38"/>
      <c r="AJ32" s="38"/>
      <c r="AK32" s="194">
        <f>ROUND(AW87+SUM(BZ94),2)</f>
        <v>0</v>
      </c>
      <c r="AL32" s="193"/>
      <c r="AM32" s="193"/>
      <c r="AN32" s="193"/>
      <c r="AO32" s="193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39</v>
      </c>
      <c r="G33" s="38"/>
      <c r="H33" s="38"/>
      <c r="I33" s="38"/>
      <c r="J33" s="38"/>
      <c r="K33" s="38"/>
      <c r="L33" s="192">
        <v>0.2</v>
      </c>
      <c r="M33" s="193"/>
      <c r="N33" s="193"/>
      <c r="O33" s="193"/>
      <c r="P33" s="38"/>
      <c r="Q33" s="38"/>
      <c r="R33" s="38"/>
      <c r="S33" s="38"/>
      <c r="T33" s="41" t="s">
        <v>37</v>
      </c>
      <c r="U33" s="38"/>
      <c r="V33" s="38"/>
      <c r="W33" s="194">
        <f>ROUND(BB87+SUM(CF94),2)</f>
        <v>0</v>
      </c>
      <c r="X33" s="193"/>
      <c r="Y33" s="193"/>
      <c r="Z33" s="193"/>
      <c r="AA33" s="193"/>
      <c r="AB33" s="193"/>
      <c r="AC33" s="193"/>
      <c r="AD33" s="193"/>
      <c r="AE33" s="193"/>
      <c r="AF33" s="38"/>
      <c r="AG33" s="38"/>
      <c r="AH33" s="38"/>
      <c r="AI33" s="38"/>
      <c r="AJ33" s="38"/>
      <c r="AK33" s="194">
        <v>0</v>
      </c>
      <c r="AL33" s="193"/>
      <c r="AM33" s="193"/>
      <c r="AN33" s="193"/>
      <c r="AO33" s="193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40</v>
      </c>
      <c r="G34" s="38"/>
      <c r="H34" s="38"/>
      <c r="I34" s="38"/>
      <c r="J34" s="38"/>
      <c r="K34" s="38"/>
      <c r="L34" s="192">
        <v>0.2</v>
      </c>
      <c r="M34" s="193"/>
      <c r="N34" s="193"/>
      <c r="O34" s="193"/>
      <c r="P34" s="38"/>
      <c r="Q34" s="38"/>
      <c r="R34" s="38"/>
      <c r="S34" s="38"/>
      <c r="T34" s="41" t="s">
        <v>37</v>
      </c>
      <c r="U34" s="38"/>
      <c r="V34" s="38"/>
      <c r="W34" s="194">
        <f>ROUND(BC87+SUM(CG94),2)</f>
        <v>0</v>
      </c>
      <c r="X34" s="193"/>
      <c r="Y34" s="193"/>
      <c r="Z34" s="193"/>
      <c r="AA34" s="193"/>
      <c r="AB34" s="193"/>
      <c r="AC34" s="193"/>
      <c r="AD34" s="193"/>
      <c r="AE34" s="193"/>
      <c r="AF34" s="38"/>
      <c r="AG34" s="38"/>
      <c r="AH34" s="38"/>
      <c r="AI34" s="38"/>
      <c r="AJ34" s="38"/>
      <c r="AK34" s="194">
        <v>0</v>
      </c>
      <c r="AL34" s="193"/>
      <c r="AM34" s="193"/>
      <c r="AN34" s="193"/>
      <c r="AO34" s="193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41</v>
      </c>
      <c r="G35" s="38"/>
      <c r="H35" s="38"/>
      <c r="I35" s="38"/>
      <c r="J35" s="38"/>
      <c r="K35" s="38"/>
      <c r="L35" s="192">
        <v>0</v>
      </c>
      <c r="M35" s="193"/>
      <c r="N35" s="193"/>
      <c r="O35" s="193"/>
      <c r="P35" s="38"/>
      <c r="Q35" s="38"/>
      <c r="R35" s="38"/>
      <c r="S35" s="38"/>
      <c r="T35" s="41" t="s">
        <v>37</v>
      </c>
      <c r="U35" s="38"/>
      <c r="V35" s="38"/>
      <c r="W35" s="194">
        <f>ROUND(BD87+SUM(CH94),2)</f>
        <v>0</v>
      </c>
      <c r="X35" s="193"/>
      <c r="Y35" s="193"/>
      <c r="Z35" s="193"/>
      <c r="AA35" s="193"/>
      <c r="AB35" s="193"/>
      <c r="AC35" s="193"/>
      <c r="AD35" s="193"/>
      <c r="AE35" s="193"/>
      <c r="AF35" s="38"/>
      <c r="AG35" s="38"/>
      <c r="AH35" s="38"/>
      <c r="AI35" s="38"/>
      <c r="AJ35" s="38"/>
      <c r="AK35" s="194">
        <v>0</v>
      </c>
      <c r="AL35" s="193"/>
      <c r="AM35" s="193"/>
      <c r="AN35" s="193"/>
      <c r="AO35" s="193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42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43</v>
      </c>
      <c r="U37" s="45"/>
      <c r="V37" s="45"/>
      <c r="W37" s="45"/>
      <c r="X37" s="184" t="s">
        <v>44</v>
      </c>
      <c r="Y37" s="185"/>
      <c r="Z37" s="185"/>
      <c r="AA37" s="185"/>
      <c r="AB37" s="185"/>
      <c r="AC37" s="45"/>
      <c r="AD37" s="45"/>
      <c r="AE37" s="45"/>
      <c r="AF37" s="45"/>
      <c r="AG37" s="45"/>
      <c r="AH37" s="45"/>
      <c r="AI37" s="45"/>
      <c r="AJ37" s="45"/>
      <c r="AK37" s="186">
        <f>SUM(AK29:AK35)</f>
        <v>0</v>
      </c>
      <c r="AL37" s="185"/>
      <c r="AM37" s="185"/>
      <c r="AN37" s="185"/>
      <c r="AO37" s="187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4"/>
    </row>
    <row r="40" spans="2:43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4"/>
    </row>
    <row r="41" spans="2:43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4"/>
    </row>
    <row r="42" spans="2:43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4"/>
    </row>
    <row r="43" spans="2:43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4"/>
    </row>
    <row r="44" spans="2:43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4"/>
    </row>
    <row r="45" spans="2:43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4"/>
    </row>
    <row r="46" spans="2:43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4"/>
    </row>
    <row r="47" spans="2:43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4"/>
    </row>
    <row r="48" spans="2:43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4"/>
    </row>
    <row r="49" spans="2:43" s="1" customFormat="1" ht="15">
      <c r="B49" s="32"/>
      <c r="C49" s="33"/>
      <c r="D49" s="47" t="s">
        <v>45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46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3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4"/>
    </row>
    <row r="51" spans="2:43">
      <c r="B51" s="23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4"/>
    </row>
    <row r="52" spans="2:43">
      <c r="B52" s="23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4"/>
    </row>
    <row r="53" spans="2:43">
      <c r="B53" s="23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4"/>
    </row>
    <row r="54" spans="2:43">
      <c r="B54" s="23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4"/>
    </row>
    <row r="55" spans="2:43">
      <c r="B55" s="23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4"/>
    </row>
    <row r="56" spans="2:43">
      <c r="B56" s="23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4"/>
    </row>
    <row r="57" spans="2:43">
      <c r="B57" s="23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4"/>
    </row>
    <row r="58" spans="2:43" s="1" customFormat="1" ht="15">
      <c r="B58" s="32"/>
      <c r="C58" s="33"/>
      <c r="D58" s="52" t="s">
        <v>47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48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47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48</v>
      </c>
      <c r="AN58" s="53"/>
      <c r="AO58" s="55"/>
      <c r="AP58" s="33"/>
      <c r="AQ58" s="34"/>
    </row>
    <row r="59" spans="2:43">
      <c r="B59" s="23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4"/>
    </row>
    <row r="60" spans="2:43" s="1" customFormat="1" ht="15">
      <c r="B60" s="32"/>
      <c r="C60" s="33"/>
      <c r="D60" s="47" t="s">
        <v>49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50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3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4"/>
    </row>
    <row r="62" spans="2:43">
      <c r="B62" s="23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4"/>
    </row>
    <row r="63" spans="2:43">
      <c r="B63" s="23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4"/>
    </row>
    <row r="64" spans="2:43">
      <c r="B64" s="23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4"/>
    </row>
    <row r="65" spans="2:43">
      <c r="B65" s="23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4"/>
    </row>
    <row r="66" spans="2:43">
      <c r="B66" s="23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4"/>
    </row>
    <row r="67" spans="2:43">
      <c r="B67" s="23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4"/>
    </row>
    <row r="68" spans="2:43">
      <c r="B68" s="23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4"/>
    </row>
    <row r="69" spans="2:43" s="1" customFormat="1" ht="15">
      <c r="B69" s="32"/>
      <c r="C69" s="33"/>
      <c r="D69" s="52" t="s">
        <v>47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48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47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48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88" t="s">
        <v>51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34"/>
    </row>
    <row r="77" spans="2:43" s="3" customFormat="1" ht="14.45" customHeight="1">
      <c r="B77" s="62"/>
      <c r="C77" s="29" t="s">
        <v>13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0122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15</v>
      </c>
      <c r="D78" s="67"/>
      <c r="E78" s="67"/>
      <c r="F78" s="67"/>
      <c r="G78" s="67"/>
      <c r="H78" s="67"/>
      <c r="I78" s="67"/>
      <c r="J78" s="67"/>
      <c r="K78" s="67"/>
      <c r="L78" s="190" t="str">
        <f>K6</f>
        <v>B1etapa - Rekonštrukcia kultúrneho domu v obci Bodiná</v>
      </c>
      <c r="M78" s="191"/>
      <c r="N78" s="191"/>
      <c r="O78" s="191"/>
      <c r="P78" s="191"/>
      <c r="Q78" s="191"/>
      <c r="R78" s="191"/>
      <c r="S78" s="191"/>
      <c r="T78" s="191"/>
      <c r="U78" s="191"/>
      <c r="V78" s="191"/>
      <c r="W78" s="191"/>
      <c r="X78" s="191"/>
      <c r="Y78" s="191"/>
      <c r="Z78" s="191"/>
      <c r="AA78" s="191"/>
      <c r="AB78" s="191"/>
      <c r="AC78" s="191"/>
      <c r="AD78" s="191"/>
      <c r="AE78" s="191"/>
      <c r="AF78" s="191"/>
      <c r="AG78" s="191"/>
      <c r="AH78" s="191"/>
      <c r="AI78" s="191"/>
      <c r="AJ78" s="191"/>
      <c r="AK78" s="191"/>
      <c r="AL78" s="191"/>
      <c r="AM78" s="191"/>
      <c r="AN78" s="191"/>
      <c r="AO78" s="191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19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 xml:space="preserve"> 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21</v>
      </c>
      <c r="AJ80" s="33"/>
      <c r="AK80" s="33"/>
      <c r="AL80" s="33"/>
      <c r="AM80" s="70" t="str">
        <f>IF(AN8= "","",AN8)</f>
        <v>6. 11. 2017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23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 xml:space="preserve"> 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27</v>
      </c>
      <c r="AJ82" s="33"/>
      <c r="AK82" s="33"/>
      <c r="AL82" s="33"/>
      <c r="AM82" s="179" t="str">
        <f>IF(E17="","",E17)</f>
        <v xml:space="preserve"> </v>
      </c>
      <c r="AN82" s="179"/>
      <c r="AO82" s="179"/>
      <c r="AP82" s="179"/>
      <c r="AQ82" s="34"/>
      <c r="AS82" s="175" t="s">
        <v>52</v>
      </c>
      <c r="AT82" s="176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26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30</v>
      </c>
      <c r="AJ83" s="33"/>
      <c r="AK83" s="33"/>
      <c r="AL83" s="33"/>
      <c r="AM83" s="179" t="str">
        <f>IF(E20="","",E20)</f>
        <v xml:space="preserve"> </v>
      </c>
      <c r="AN83" s="179"/>
      <c r="AO83" s="179"/>
      <c r="AP83" s="179"/>
      <c r="AQ83" s="34"/>
      <c r="AS83" s="177"/>
      <c r="AT83" s="178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77"/>
      <c r="AT84" s="178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80" t="s">
        <v>53</v>
      </c>
      <c r="D85" s="181"/>
      <c r="E85" s="181"/>
      <c r="F85" s="181"/>
      <c r="G85" s="181"/>
      <c r="H85" s="72"/>
      <c r="I85" s="182" t="s">
        <v>54</v>
      </c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2" t="s">
        <v>55</v>
      </c>
      <c r="AH85" s="181"/>
      <c r="AI85" s="181"/>
      <c r="AJ85" s="181"/>
      <c r="AK85" s="181"/>
      <c r="AL85" s="181"/>
      <c r="AM85" s="181"/>
      <c r="AN85" s="182" t="s">
        <v>56</v>
      </c>
      <c r="AO85" s="181"/>
      <c r="AP85" s="183"/>
      <c r="AQ85" s="34"/>
      <c r="AS85" s="73" t="s">
        <v>57</v>
      </c>
      <c r="AT85" s="74" t="s">
        <v>58</v>
      </c>
      <c r="AU85" s="74" t="s">
        <v>59</v>
      </c>
      <c r="AV85" s="74" t="s">
        <v>60</v>
      </c>
      <c r="AW85" s="74" t="s">
        <v>61</v>
      </c>
      <c r="AX85" s="74" t="s">
        <v>62</v>
      </c>
      <c r="AY85" s="74" t="s">
        <v>63</v>
      </c>
      <c r="AZ85" s="74" t="s">
        <v>64</v>
      </c>
      <c r="BA85" s="74" t="s">
        <v>65</v>
      </c>
      <c r="BB85" s="74" t="s">
        <v>66</v>
      </c>
      <c r="BC85" s="74" t="s">
        <v>67</v>
      </c>
      <c r="BD85" s="75" t="s">
        <v>68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69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65">
        <f>ROUND(AG88+AG91,2)</f>
        <v>0</v>
      </c>
      <c r="AH87" s="165"/>
      <c r="AI87" s="165"/>
      <c r="AJ87" s="165"/>
      <c r="AK87" s="165"/>
      <c r="AL87" s="165"/>
      <c r="AM87" s="165"/>
      <c r="AN87" s="166">
        <f>SUM(AG87,AT87)</f>
        <v>0</v>
      </c>
      <c r="AO87" s="166"/>
      <c r="AP87" s="166"/>
      <c r="AQ87" s="68"/>
      <c r="AS87" s="79">
        <f>ROUND(AS88+AS91,2)</f>
        <v>0</v>
      </c>
      <c r="AT87" s="80">
        <f>ROUND(SUM(AV87:AW87),2)</f>
        <v>0</v>
      </c>
      <c r="AU87" s="81">
        <f>ROUND(AU88+AU91,5)</f>
        <v>0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ROUND(AZ88+AZ91,2)</f>
        <v>0</v>
      </c>
      <c r="BA87" s="80">
        <f>ROUND(BA88+BA91,2)</f>
        <v>0</v>
      </c>
      <c r="BB87" s="80">
        <f>ROUND(BB88+BB91,2)</f>
        <v>0</v>
      </c>
      <c r="BC87" s="80">
        <f>ROUND(BC88+BC91,2)</f>
        <v>0</v>
      </c>
      <c r="BD87" s="82">
        <f>ROUND(BD88+BD91,2)</f>
        <v>0</v>
      </c>
      <c r="BS87" s="83" t="s">
        <v>70</v>
      </c>
      <c r="BT87" s="83" t="s">
        <v>71</v>
      </c>
      <c r="BU87" s="84" t="s">
        <v>72</v>
      </c>
      <c r="BV87" s="83" t="s">
        <v>73</v>
      </c>
      <c r="BW87" s="83" t="s">
        <v>74</v>
      </c>
      <c r="BX87" s="83" t="s">
        <v>75</v>
      </c>
    </row>
    <row r="88" spans="1:76" s="5" customFormat="1" ht="47.25" customHeight="1">
      <c r="B88" s="85"/>
      <c r="C88" s="86"/>
      <c r="D88" s="173" t="s">
        <v>76</v>
      </c>
      <c r="E88" s="173"/>
      <c r="F88" s="173"/>
      <c r="G88" s="173"/>
      <c r="H88" s="173"/>
      <c r="I88" s="87"/>
      <c r="J88" s="173" t="s">
        <v>77</v>
      </c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  <c r="AF88" s="173"/>
      <c r="AG88" s="174">
        <f>ROUND(SUM(AG89:AG90),2)</f>
        <v>0</v>
      </c>
      <c r="AH88" s="172"/>
      <c r="AI88" s="172"/>
      <c r="AJ88" s="172"/>
      <c r="AK88" s="172"/>
      <c r="AL88" s="172"/>
      <c r="AM88" s="172"/>
      <c r="AN88" s="171">
        <f>SUM(AG88,AT88)</f>
        <v>0</v>
      </c>
      <c r="AO88" s="172"/>
      <c r="AP88" s="172"/>
      <c r="AQ88" s="88"/>
      <c r="AS88" s="89">
        <f>ROUND(SUM(AS89:AS90),2)</f>
        <v>0</v>
      </c>
      <c r="AT88" s="90">
        <f>ROUND(SUM(AV88:AW88),2)</f>
        <v>0</v>
      </c>
      <c r="AU88" s="91">
        <f>ROUND(SUM(AU89:AU90),5)</f>
        <v>0</v>
      </c>
      <c r="AV88" s="90">
        <f>ROUND(AZ88*L31,2)</f>
        <v>0</v>
      </c>
      <c r="AW88" s="90">
        <f>ROUND(BA88*L32,2)</f>
        <v>0</v>
      </c>
      <c r="AX88" s="90">
        <f>ROUND(BB88*L31,2)</f>
        <v>0</v>
      </c>
      <c r="AY88" s="90">
        <f>ROUND(BC88*L32,2)</f>
        <v>0</v>
      </c>
      <c r="AZ88" s="90">
        <f>ROUND(SUM(AZ89:AZ90),2)</f>
        <v>0</v>
      </c>
      <c r="BA88" s="90">
        <f>ROUND(SUM(BA89:BA90),2)</f>
        <v>0</v>
      </c>
      <c r="BB88" s="90">
        <f>ROUND(SUM(BB89:BB90),2)</f>
        <v>0</v>
      </c>
      <c r="BC88" s="90">
        <f>ROUND(SUM(BC89:BC90),2)</f>
        <v>0</v>
      </c>
      <c r="BD88" s="92">
        <f>ROUND(SUM(BD89:BD90),2)</f>
        <v>0</v>
      </c>
      <c r="BS88" s="93" t="s">
        <v>70</v>
      </c>
      <c r="BT88" s="93" t="s">
        <v>78</v>
      </c>
      <c r="BV88" s="93" t="s">
        <v>73</v>
      </c>
      <c r="BW88" s="93" t="s">
        <v>79</v>
      </c>
      <c r="BX88" s="93" t="s">
        <v>74</v>
      </c>
    </row>
    <row r="89" spans="1:76" s="6" customFormat="1" ht="42.75" customHeight="1">
      <c r="A89" s="94" t="s">
        <v>80</v>
      </c>
      <c r="B89" s="95"/>
      <c r="C89" s="96"/>
      <c r="D89" s="96"/>
      <c r="E89" s="170" t="s">
        <v>76</v>
      </c>
      <c r="F89" s="170"/>
      <c r="G89" s="170"/>
      <c r="H89" s="170"/>
      <c r="I89" s="170"/>
      <c r="J89" s="96"/>
      <c r="K89" s="170" t="s">
        <v>77</v>
      </c>
      <c r="L89" s="170"/>
      <c r="M89" s="170"/>
      <c r="N89" s="170"/>
      <c r="O89" s="170"/>
      <c r="P89" s="170"/>
      <c r="Q89" s="170"/>
      <c r="R89" s="170"/>
      <c r="S89" s="170"/>
      <c r="T89" s="170"/>
      <c r="U89" s="170"/>
      <c r="V89" s="170"/>
      <c r="W89" s="170"/>
      <c r="X89" s="170"/>
      <c r="Y89" s="170"/>
      <c r="Z89" s="170"/>
      <c r="AA89" s="170"/>
      <c r="AB89" s="170"/>
      <c r="AC89" s="170"/>
      <c r="AD89" s="170"/>
      <c r="AE89" s="170"/>
      <c r="AF89" s="170"/>
      <c r="AG89" s="168">
        <f>'0011 - Rekonštrukcia - 00...'!M30</f>
        <v>0</v>
      </c>
      <c r="AH89" s="169"/>
      <c r="AI89" s="169"/>
      <c r="AJ89" s="169"/>
      <c r="AK89" s="169"/>
      <c r="AL89" s="169"/>
      <c r="AM89" s="169"/>
      <c r="AN89" s="168">
        <f>SUM(AG89,AT89)</f>
        <v>0</v>
      </c>
      <c r="AO89" s="169"/>
      <c r="AP89" s="169"/>
      <c r="AQ89" s="97"/>
      <c r="AS89" s="98">
        <f>'0011 - Rekonštrukcia - 00...'!M28</f>
        <v>0</v>
      </c>
      <c r="AT89" s="99">
        <f>ROUND(SUM(AV89:AW89),2)</f>
        <v>0</v>
      </c>
      <c r="AU89" s="100">
        <f>'0011 - Rekonštrukcia - 00...'!W126</f>
        <v>0</v>
      </c>
      <c r="AV89" s="99">
        <f>'0011 - Rekonštrukcia - 00...'!M32</f>
        <v>0</v>
      </c>
      <c r="AW89" s="99">
        <f>'0011 - Rekonštrukcia - 00...'!M33</f>
        <v>0</v>
      </c>
      <c r="AX89" s="99">
        <f>'0011 - Rekonštrukcia - 00...'!M34</f>
        <v>0</v>
      </c>
      <c r="AY89" s="99">
        <f>'0011 - Rekonštrukcia - 00...'!M35</f>
        <v>0</v>
      </c>
      <c r="AZ89" s="99">
        <f>'0011 - Rekonštrukcia - 00...'!H32</f>
        <v>0</v>
      </c>
      <c r="BA89" s="99">
        <f>'0011 - Rekonštrukcia - 00...'!H33</f>
        <v>0</v>
      </c>
      <c r="BB89" s="99">
        <f>'0011 - Rekonštrukcia - 00...'!H34</f>
        <v>0</v>
      </c>
      <c r="BC89" s="99">
        <f>'0011 - Rekonštrukcia - 00...'!H35</f>
        <v>0</v>
      </c>
      <c r="BD89" s="101">
        <f>'0011 - Rekonštrukcia - 00...'!H36</f>
        <v>0</v>
      </c>
      <c r="BT89" s="102" t="s">
        <v>81</v>
      </c>
      <c r="BU89" s="102" t="s">
        <v>82</v>
      </c>
      <c r="BV89" s="102" t="s">
        <v>73</v>
      </c>
      <c r="BW89" s="102" t="s">
        <v>79</v>
      </c>
      <c r="BX89" s="102" t="s">
        <v>74</v>
      </c>
    </row>
    <row r="90" spans="1:76" s="6" customFormat="1" ht="57" customHeight="1">
      <c r="A90" s="94" t="s">
        <v>80</v>
      </c>
      <c r="B90" s="95"/>
      <c r="C90" s="96"/>
      <c r="D90" s="96"/>
      <c r="E90" s="170" t="s">
        <v>83</v>
      </c>
      <c r="F90" s="170"/>
      <c r="G90" s="170"/>
      <c r="H90" s="170"/>
      <c r="I90" s="170"/>
      <c r="J90" s="96"/>
      <c r="K90" s="170" t="s">
        <v>83</v>
      </c>
      <c r="L90" s="170"/>
      <c r="M90" s="170"/>
      <c r="N90" s="170"/>
      <c r="O90" s="170"/>
      <c r="P90" s="170"/>
      <c r="Q90" s="170"/>
      <c r="R90" s="170"/>
      <c r="S90" s="170"/>
      <c r="T90" s="170"/>
      <c r="U90" s="170"/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  <c r="AF90" s="170"/>
      <c r="AG90" s="168">
        <f>'02 - KD Bodiná elekt - 02...'!M31</f>
        <v>0</v>
      </c>
      <c r="AH90" s="169"/>
      <c r="AI90" s="169"/>
      <c r="AJ90" s="169"/>
      <c r="AK90" s="169"/>
      <c r="AL90" s="169"/>
      <c r="AM90" s="169"/>
      <c r="AN90" s="168">
        <f>SUM(AG90,AT90)</f>
        <v>0</v>
      </c>
      <c r="AO90" s="169"/>
      <c r="AP90" s="169"/>
      <c r="AQ90" s="97"/>
      <c r="AS90" s="98">
        <f>'02 - KD Bodiná elekt - 02...'!M29</f>
        <v>0</v>
      </c>
      <c r="AT90" s="99">
        <f>ROUND(SUM(AV90:AW90),2)</f>
        <v>0</v>
      </c>
      <c r="AU90" s="100">
        <f>'02 - KD Bodiná elekt - 02...'!W111</f>
        <v>0</v>
      </c>
      <c r="AV90" s="99">
        <f>'02 - KD Bodiná elekt - 02...'!M33</f>
        <v>0</v>
      </c>
      <c r="AW90" s="99">
        <f>'02 - KD Bodiná elekt - 02...'!M34</f>
        <v>0</v>
      </c>
      <c r="AX90" s="99">
        <f>'02 - KD Bodiná elekt - 02...'!M35</f>
        <v>0</v>
      </c>
      <c r="AY90" s="99">
        <f>'02 - KD Bodiná elekt - 02...'!M36</f>
        <v>0</v>
      </c>
      <c r="AZ90" s="99">
        <f>'02 - KD Bodiná elekt - 02...'!H33</f>
        <v>0</v>
      </c>
      <c r="BA90" s="99">
        <f>'02 - KD Bodiná elekt - 02...'!H34</f>
        <v>0</v>
      </c>
      <c r="BB90" s="99">
        <f>'02 - KD Bodiná elekt - 02...'!H35</f>
        <v>0</v>
      </c>
      <c r="BC90" s="99">
        <f>'02 - KD Bodiná elekt - 02...'!H36</f>
        <v>0</v>
      </c>
      <c r="BD90" s="101">
        <f>'02 - KD Bodiná elekt - 02...'!H37</f>
        <v>0</v>
      </c>
      <c r="BT90" s="102" t="s">
        <v>81</v>
      </c>
      <c r="BV90" s="102" t="s">
        <v>73</v>
      </c>
      <c r="BW90" s="102" t="s">
        <v>84</v>
      </c>
      <c r="BX90" s="102" t="s">
        <v>79</v>
      </c>
    </row>
    <row r="91" spans="1:76" s="5" customFormat="1" ht="63" customHeight="1">
      <c r="A91" s="94" t="s">
        <v>80</v>
      </c>
      <c r="B91" s="85"/>
      <c r="C91" s="86"/>
      <c r="D91" s="173" t="s">
        <v>85</v>
      </c>
      <c r="E91" s="173"/>
      <c r="F91" s="173"/>
      <c r="G91" s="173"/>
      <c r="H91" s="173"/>
      <c r="I91" s="87"/>
      <c r="J91" s="173" t="s">
        <v>86</v>
      </c>
      <c r="K91" s="173"/>
      <c r="L91" s="173"/>
      <c r="M91" s="173"/>
      <c r="N91" s="173"/>
      <c r="O91" s="173"/>
      <c r="P91" s="173"/>
      <c r="Q91" s="173"/>
      <c r="R91" s="173"/>
      <c r="S91" s="173"/>
      <c r="T91" s="173"/>
      <c r="U91" s="173"/>
      <c r="V91" s="173"/>
      <c r="W91" s="173"/>
      <c r="X91" s="173"/>
      <c r="Y91" s="173"/>
      <c r="Z91" s="173"/>
      <c r="AA91" s="173"/>
      <c r="AB91" s="173"/>
      <c r="AC91" s="173"/>
      <c r="AD91" s="173"/>
      <c r="AE91" s="173"/>
      <c r="AF91" s="173"/>
      <c r="AG91" s="171">
        <f>'04 - K D Bodiná Sado - 04...'!M30</f>
        <v>0</v>
      </c>
      <c r="AH91" s="172"/>
      <c r="AI91" s="172"/>
      <c r="AJ91" s="172"/>
      <c r="AK91" s="172"/>
      <c r="AL91" s="172"/>
      <c r="AM91" s="172"/>
      <c r="AN91" s="171">
        <f>SUM(AG91,AT91)</f>
        <v>0</v>
      </c>
      <c r="AO91" s="172"/>
      <c r="AP91" s="172"/>
      <c r="AQ91" s="88"/>
      <c r="AS91" s="103">
        <f>'04 - K D Bodiná Sado - 04...'!M28</f>
        <v>0</v>
      </c>
      <c r="AT91" s="104">
        <f>ROUND(SUM(AV91:AW91),2)</f>
        <v>0</v>
      </c>
      <c r="AU91" s="105">
        <f>'04 - K D Bodiná Sado - 04...'!W109</f>
        <v>0</v>
      </c>
      <c r="AV91" s="104">
        <f>'04 - K D Bodiná Sado - 04...'!M32</f>
        <v>0</v>
      </c>
      <c r="AW91" s="104">
        <f>'04 - K D Bodiná Sado - 04...'!M33</f>
        <v>0</v>
      </c>
      <c r="AX91" s="104">
        <f>'04 - K D Bodiná Sado - 04...'!M34</f>
        <v>0</v>
      </c>
      <c r="AY91" s="104">
        <f>'04 - K D Bodiná Sado - 04...'!M35</f>
        <v>0</v>
      </c>
      <c r="AZ91" s="104">
        <f>'04 - K D Bodiná Sado - 04...'!H32</f>
        <v>0</v>
      </c>
      <c r="BA91" s="104">
        <f>'04 - K D Bodiná Sado - 04...'!H33</f>
        <v>0</v>
      </c>
      <c r="BB91" s="104">
        <f>'04 - K D Bodiná Sado - 04...'!H34</f>
        <v>0</v>
      </c>
      <c r="BC91" s="104">
        <f>'04 - K D Bodiná Sado - 04...'!H35</f>
        <v>0</v>
      </c>
      <c r="BD91" s="106">
        <f>'04 - K D Bodiná Sado - 04...'!H36</f>
        <v>0</v>
      </c>
      <c r="BT91" s="93" t="s">
        <v>78</v>
      </c>
      <c r="BV91" s="93" t="s">
        <v>73</v>
      </c>
      <c r="BW91" s="93" t="s">
        <v>87</v>
      </c>
      <c r="BX91" s="93" t="s">
        <v>74</v>
      </c>
    </row>
    <row r="92" spans="1:76">
      <c r="B92" s="23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4"/>
    </row>
    <row r="93" spans="1:76" s="1" customFormat="1" ht="30" customHeight="1">
      <c r="B93" s="32"/>
      <c r="C93" s="77" t="s">
        <v>88</v>
      </c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166">
        <v>0</v>
      </c>
      <c r="AH93" s="166"/>
      <c r="AI93" s="166"/>
      <c r="AJ93" s="166"/>
      <c r="AK93" s="166"/>
      <c r="AL93" s="166"/>
      <c r="AM93" s="166"/>
      <c r="AN93" s="166">
        <v>0</v>
      </c>
      <c r="AO93" s="166"/>
      <c r="AP93" s="166"/>
      <c r="AQ93" s="34"/>
      <c r="AS93" s="73" t="s">
        <v>89</v>
      </c>
      <c r="AT93" s="74" t="s">
        <v>90</v>
      </c>
      <c r="AU93" s="74" t="s">
        <v>35</v>
      </c>
      <c r="AV93" s="75" t="s">
        <v>58</v>
      </c>
    </row>
    <row r="94" spans="1:76" s="1" customFormat="1" ht="10.9" customHeight="1"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4"/>
      <c r="AS94" s="107"/>
      <c r="AT94" s="53"/>
      <c r="AU94" s="53"/>
      <c r="AV94" s="55"/>
    </row>
    <row r="95" spans="1:76" s="1" customFormat="1" ht="30" customHeight="1">
      <c r="B95" s="32"/>
      <c r="C95" s="108" t="s">
        <v>91</v>
      </c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67">
        <f>ROUND(AG87+AG93,2)</f>
        <v>0</v>
      </c>
      <c r="AH95" s="167"/>
      <c r="AI95" s="167"/>
      <c r="AJ95" s="167"/>
      <c r="AK95" s="167"/>
      <c r="AL95" s="167"/>
      <c r="AM95" s="167"/>
      <c r="AN95" s="167">
        <f>AN87+AN93</f>
        <v>0</v>
      </c>
      <c r="AO95" s="167"/>
      <c r="AP95" s="167"/>
      <c r="AQ95" s="34"/>
    </row>
    <row r="96" spans="1:76" s="1" customFormat="1" ht="6.95" customHeight="1">
      <c r="B96" s="56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8"/>
    </row>
  </sheetData>
  <mergeCells count="57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D88:H88"/>
    <mergeCell ref="J88:AF88"/>
    <mergeCell ref="AN89:AP89"/>
    <mergeCell ref="AG89:AM89"/>
    <mergeCell ref="E89:I89"/>
    <mergeCell ref="K89:AF89"/>
    <mergeCell ref="AG95:AM95"/>
    <mergeCell ref="AN95:AP95"/>
    <mergeCell ref="AN90:AP90"/>
    <mergeCell ref="AG90:AM90"/>
    <mergeCell ref="E90:I90"/>
    <mergeCell ref="K90:AF90"/>
    <mergeCell ref="AN91:AP91"/>
    <mergeCell ref="AG91:AM91"/>
    <mergeCell ref="D91:H91"/>
    <mergeCell ref="J91:AF91"/>
    <mergeCell ref="AR2:BE2"/>
    <mergeCell ref="AG87:AM87"/>
    <mergeCell ref="AN87:AP87"/>
    <mergeCell ref="AG93:AM93"/>
    <mergeCell ref="AN93:AP93"/>
    <mergeCell ref="AN88:AP88"/>
    <mergeCell ref="AG88:AM88"/>
    <mergeCell ref="AS82:AT84"/>
    <mergeCell ref="AM83:AP83"/>
    <mergeCell ref="AK26:AO26"/>
    <mergeCell ref="AK27:AO27"/>
    <mergeCell ref="AK29:AO29"/>
  </mergeCells>
  <hyperlinks>
    <hyperlink ref="K1:S1" location="C2" display="1) Súhrnný list stavby"/>
    <hyperlink ref="W1:AF1" location="C87" display="2) Rekapitulácia objektov"/>
    <hyperlink ref="A89" location="'0011 - Rekonštrukcia - 00...'!C2" display="/"/>
    <hyperlink ref="A90" location="'02 - KD Bodiná elekt - 02...'!C2" display="/"/>
    <hyperlink ref="A91" location="'04 - K D Bodiná Sado - 04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7"/>
  <sheetViews>
    <sheetView showGridLines="0" workbookViewId="0">
      <pane ySplit="1" topLeftCell="A55" activePane="bottomLeft" state="frozen"/>
      <selection pane="bottomLeft" activeCell="L240" sqref="L240:M24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2"/>
      <c r="C1" s="12"/>
      <c r="D1" s="13" t="s">
        <v>1</v>
      </c>
      <c r="E1" s="12"/>
      <c r="F1" s="14" t="s">
        <v>92</v>
      </c>
      <c r="G1" s="14"/>
      <c r="H1" s="204" t="s">
        <v>93</v>
      </c>
      <c r="I1" s="204"/>
      <c r="J1" s="204"/>
      <c r="K1" s="204"/>
      <c r="L1" s="14" t="s">
        <v>94</v>
      </c>
      <c r="M1" s="12"/>
      <c r="N1" s="12"/>
      <c r="O1" s="13" t="s">
        <v>95</v>
      </c>
      <c r="P1" s="12"/>
      <c r="Q1" s="12"/>
      <c r="R1" s="12"/>
      <c r="S1" s="14" t="s">
        <v>96</v>
      </c>
      <c r="T1" s="14"/>
      <c r="U1" s="110"/>
      <c r="V1" s="11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99" t="s">
        <v>7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S2" s="163" t="s">
        <v>8</v>
      </c>
      <c r="T2" s="164"/>
      <c r="U2" s="164"/>
      <c r="V2" s="164"/>
      <c r="W2" s="164"/>
      <c r="X2" s="164"/>
      <c r="Y2" s="164"/>
      <c r="Z2" s="164"/>
      <c r="AA2" s="164"/>
      <c r="AB2" s="164"/>
      <c r="AC2" s="164"/>
      <c r="AT2" s="19" t="s">
        <v>79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71</v>
      </c>
    </row>
    <row r="4" spans="1:66" ht="36.950000000000003" customHeight="1">
      <c r="B4" s="23"/>
      <c r="C4" s="188" t="s">
        <v>97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0" t="str">
        <f>'Rekapitulácia stavby'!K6</f>
        <v>B1etapa - Rekonštrukcia kultúrneho domu v obci Bodiná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5"/>
      <c r="R6" s="24"/>
    </row>
    <row r="7" spans="1:66" s="1" customFormat="1" ht="32.85" customHeight="1">
      <c r="B7" s="32"/>
      <c r="C7" s="33"/>
      <c r="D7" s="28" t="s">
        <v>98</v>
      </c>
      <c r="E7" s="33"/>
      <c r="F7" s="202" t="s">
        <v>99</v>
      </c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33"/>
      <c r="R7" s="34"/>
    </row>
    <row r="8" spans="1:66" s="1" customFormat="1" ht="14.45" customHeight="1">
      <c r="B8" s="32"/>
      <c r="C8" s="33"/>
      <c r="D8" s="29" t="s">
        <v>17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18</v>
      </c>
      <c r="N8" s="33"/>
      <c r="O8" s="27" t="s">
        <v>5</v>
      </c>
      <c r="P8" s="33"/>
      <c r="Q8" s="33"/>
      <c r="R8" s="34"/>
    </row>
    <row r="9" spans="1:66" s="1" customFormat="1" ht="14.45" customHeight="1">
      <c r="B9" s="32"/>
      <c r="C9" s="33"/>
      <c r="D9" s="29" t="s">
        <v>19</v>
      </c>
      <c r="E9" s="33"/>
      <c r="F9" s="27" t="s">
        <v>20</v>
      </c>
      <c r="G9" s="33"/>
      <c r="H9" s="33"/>
      <c r="I9" s="33"/>
      <c r="J9" s="33"/>
      <c r="K9" s="33"/>
      <c r="L9" s="33"/>
      <c r="M9" s="29" t="s">
        <v>21</v>
      </c>
      <c r="N9" s="33"/>
      <c r="O9" s="222" t="str">
        <f>'Rekapitulácia stavby'!AN8</f>
        <v>6. 11. 2017</v>
      </c>
      <c r="P9" s="222"/>
      <c r="Q9" s="33"/>
      <c r="R9" s="34"/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>
      <c r="B11" s="32"/>
      <c r="C11" s="33"/>
      <c r="D11" s="29" t="s">
        <v>23</v>
      </c>
      <c r="E11" s="33"/>
      <c r="F11" s="33"/>
      <c r="G11" s="33"/>
      <c r="H11" s="33"/>
      <c r="I11" s="33"/>
      <c r="J11" s="33"/>
      <c r="K11" s="33"/>
      <c r="L11" s="33"/>
      <c r="M11" s="29" t="s">
        <v>24</v>
      </c>
      <c r="N11" s="33"/>
      <c r="O11" s="201" t="str">
        <f>IF('Rekapitulácia stavby'!AN10="","",'Rekapitulácia stavby'!AN10)</f>
        <v/>
      </c>
      <c r="P11" s="201"/>
      <c r="Q11" s="33"/>
      <c r="R11" s="34"/>
    </row>
    <row r="12" spans="1:66" s="1" customFormat="1" ht="18" customHeight="1">
      <c r="B12" s="32"/>
      <c r="C12" s="33"/>
      <c r="D12" s="33"/>
      <c r="E12" s="27" t="str">
        <f>IF('Rekapitulácia stavby'!E11="","",'Rekapitulácia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25</v>
      </c>
      <c r="N12" s="33"/>
      <c r="O12" s="201" t="str">
        <f>IF('Rekapitulácia stavby'!AN11="","",'Rekapitulácia stavby'!AN11)</f>
        <v/>
      </c>
      <c r="P12" s="201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26</v>
      </c>
      <c r="E14" s="33"/>
      <c r="F14" s="33"/>
      <c r="G14" s="33"/>
      <c r="H14" s="33"/>
      <c r="I14" s="33"/>
      <c r="J14" s="33"/>
      <c r="K14" s="33"/>
      <c r="L14" s="33"/>
      <c r="M14" s="29" t="s">
        <v>24</v>
      </c>
      <c r="N14" s="33"/>
      <c r="O14" s="201" t="str">
        <f>IF('Rekapitulácia stavby'!AN13="","",'Rekapitulácia stavby'!AN13)</f>
        <v/>
      </c>
      <c r="P14" s="201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IF('Rekapitulácia stavby'!E14="","",'Rekapitulácia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25</v>
      </c>
      <c r="N15" s="33"/>
      <c r="O15" s="201" t="str">
        <f>IF('Rekapitulácia stavby'!AN14="","",'Rekapitulácia stavby'!AN14)</f>
        <v/>
      </c>
      <c r="P15" s="201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27</v>
      </c>
      <c r="E17" s="33"/>
      <c r="F17" s="33"/>
      <c r="G17" s="33"/>
      <c r="H17" s="33"/>
      <c r="I17" s="33"/>
      <c r="J17" s="33"/>
      <c r="K17" s="33"/>
      <c r="L17" s="33"/>
      <c r="M17" s="29" t="s">
        <v>24</v>
      </c>
      <c r="N17" s="33"/>
      <c r="O17" s="201" t="str">
        <f>IF('Rekapitulácia stavby'!AN16="","",'Rekapitulácia stavby'!AN16)</f>
        <v/>
      </c>
      <c r="P17" s="201"/>
      <c r="Q17" s="33"/>
      <c r="R17" s="34"/>
    </row>
    <row r="18" spans="2:18" s="1" customFormat="1" ht="18" customHeight="1">
      <c r="B18" s="32"/>
      <c r="C18" s="33"/>
      <c r="D18" s="33"/>
      <c r="E18" s="27" t="str">
        <f>IF('Rekapitulácia stavby'!E17="","",'Rekapitulácia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25</v>
      </c>
      <c r="N18" s="33"/>
      <c r="O18" s="201" t="str">
        <f>IF('Rekapitulácia stavby'!AN17="","",'Rekapitulácia stavby'!AN17)</f>
        <v/>
      </c>
      <c r="P18" s="201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30</v>
      </c>
      <c r="E20" s="33"/>
      <c r="F20" s="33"/>
      <c r="G20" s="33"/>
      <c r="H20" s="33"/>
      <c r="I20" s="33"/>
      <c r="J20" s="33"/>
      <c r="K20" s="33"/>
      <c r="L20" s="33"/>
      <c r="M20" s="29" t="s">
        <v>24</v>
      </c>
      <c r="N20" s="33"/>
      <c r="O20" s="201" t="str">
        <f>IF('Rekapitulácia stavby'!AN19="","",'Rekapitulácia stavby'!AN19)</f>
        <v/>
      </c>
      <c r="P20" s="201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IF('Rekapitulácia stavby'!E20="","",'Rekapitulácia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25</v>
      </c>
      <c r="N21" s="33"/>
      <c r="O21" s="201" t="str">
        <f>IF('Rekapitulácia stavby'!AN20="","",'Rekapitulácia stavby'!AN20)</f>
        <v/>
      </c>
      <c r="P21" s="201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31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6.5" customHeight="1">
      <c r="B24" s="32"/>
      <c r="C24" s="33"/>
      <c r="D24" s="33"/>
      <c r="E24" s="203" t="s">
        <v>5</v>
      </c>
      <c r="F24" s="203"/>
      <c r="G24" s="203"/>
      <c r="H24" s="203"/>
      <c r="I24" s="203"/>
      <c r="J24" s="203"/>
      <c r="K24" s="203"/>
      <c r="L24" s="20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111" t="s">
        <v>100</v>
      </c>
      <c r="E27" s="33"/>
      <c r="F27" s="33"/>
      <c r="G27" s="33"/>
      <c r="H27" s="33"/>
      <c r="I27" s="33"/>
      <c r="J27" s="33"/>
      <c r="K27" s="33"/>
      <c r="L27" s="33"/>
      <c r="M27" s="195">
        <f>N88</f>
        <v>0</v>
      </c>
      <c r="N27" s="195"/>
      <c r="O27" s="195"/>
      <c r="P27" s="195"/>
      <c r="Q27" s="33"/>
      <c r="R27" s="34"/>
    </row>
    <row r="28" spans="2:18" s="1" customFormat="1" ht="14.45" customHeight="1">
      <c r="B28" s="32"/>
      <c r="C28" s="33"/>
      <c r="D28" s="31" t="s">
        <v>101</v>
      </c>
      <c r="E28" s="33"/>
      <c r="F28" s="33"/>
      <c r="G28" s="33"/>
      <c r="H28" s="33"/>
      <c r="I28" s="33"/>
      <c r="J28" s="33"/>
      <c r="K28" s="33"/>
      <c r="L28" s="33"/>
      <c r="M28" s="195">
        <f>N107</f>
        <v>0</v>
      </c>
      <c r="N28" s="195"/>
      <c r="O28" s="195"/>
      <c r="P28" s="195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12" t="s">
        <v>34</v>
      </c>
      <c r="E30" s="33"/>
      <c r="F30" s="33"/>
      <c r="G30" s="33"/>
      <c r="H30" s="33"/>
      <c r="I30" s="33"/>
      <c r="J30" s="33"/>
      <c r="K30" s="33"/>
      <c r="L30" s="33"/>
      <c r="M30" s="234">
        <f>ROUND(M27+M28,2)</f>
        <v>0</v>
      </c>
      <c r="N30" s="219"/>
      <c r="O30" s="219"/>
      <c r="P30" s="219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35</v>
      </c>
      <c r="E32" s="39" t="s">
        <v>36</v>
      </c>
      <c r="F32" s="40">
        <v>0.2</v>
      </c>
      <c r="G32" s="113" t="s">
        <v>37</v>
      </c>
      <c r="H32" s="231">
        <f>ROUND((SUM(BE107:BE108)+SUM(BE126:BE246)), 2)</f>
        <v>0</v>
      </c>
      <c r="I32" s="219"/>
      <c r="J32" s="219"/>
      <c r="K32" s="33"/>
      <c r="L32" s="33"/>
      <c r="M32" s="231">
        <f>ROUND(ROUND((SUM(BE107:BE108)+SUM(BE126:BE246)), 2)*F32, 2)</f>
        <v>0</v>
      </c>
      <c r="N32" s="219"/>
      <c r="O32" s="219"/>
      <c r="P32" s="219"/>
      <c r="Q32" s="33"/>
      <c r="R32" s="34"/>
    </row>
    <row r="33" spans="2:18" s="1" customFormat="1" ht="14.45" customHeight="1">
      <c r="B33" s="32"/>
      <c r="C33" s="33"/>
      <c r="D33" s="33"/>
      <c r="E33" s="39" t="s">
        <v>38</v>
      </c>
      <c r="F33" s="40">
        <v>0.2</v>
      </c>
      <c r="G33" s="113" t="s">
        <v>37</v>
      </c>
      <c r="H33" s="231">
        <f>ROUND((SUM(BF107:BF108)+SUM(BF126:BF246)), 2)</f>
        <v>0</v>
      </c>
      <c r="I33" s="219"/>
      <c r="J33" s="219"/>
      <c r="K33" s="33"/>
      <c r="L33" s="33"/>
      <c r="M33" s="231">
        <f>ROUND(ROUND((SUM(BF107:BF108)+SUM(BF126:BF246)), 2)*F33, 2)</f>
        <v>0</v>
      </c>
      <c r="N33" s="219"/>
      <c r="O33" s="219"/>
      <c r="P33" s="219"/>
      <c r="Q33" s="33"/>
      <c r="R33" s="34"/>
    </row>
    <row r="34" spans="2:18" s="1" customFormat="1" ht="14.45" hidden="1" customHeight="1">
      <c r="B34" s="32"/>
      <c r="C34" s="33"/>
      <c r="D34" s="33"/>
      <c r="E34" s="39" t="s">
        <v>39</v>
      </c>
      <c r="F34" s="40">
        <v>0.2</v>
      </c>
      <c r="G34" s="113" t="s">
        <v>37</v>
      </c>
      <c r="H34" s="231">
        <f>ROUND((SUM(BG107:BG108)+SUM(BG126:BG246)), 2)</f>
        <v>0</v>
      </c>
      <c r="I34" s="219"/>
      <c r="J34" s="219"/>
      <c r="K34" s="33"/>
      <c r="L34" s="33"/>
      <c r="M34" s="231">
        <v>0</v>
      </c>
      <c r="N34" s="219"/>
      <c r="O34" s="219"/>
      <c r="P34" s="219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40</v>
      </c>
      <c r="F35" s="40">
        <v>0.2</v>
      </c>
      <c r="G35" s="113" t="s">
        <v>37</v>
      </c>
      <c r="H35" s="231">
        <f>ROUND((SUM(BH107:BH108)+SUM(BH126:BH246)), 2)</f>
        <v>0</v>
      </c>
      <c r="I35" s="219"/>
      <c r="J35" s="219"/>
      <c r="K35" s="33"/>
      <c r="L35" s="33"/>
      <c r="M35" s="231">
        <v>0</v>
      </c>
      <c r="N35" s="219"/>
      <c r="O35" s="219"/>
      <c r="P35" s="219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41</v>
      </c>
      <c r="F36" s="40">
        <v>0</v>
      </c>
      <c r="G36" s="113" t="s">
        <v>37</v>
      </c>
      <c r="H36" s="231">
        <f>ROUND((SUM(BI107:BI108)+SUM(BI126:BI246)), 2)</f>
        <v>0</v>
      </c>
      <c r="I36" s="219"/>
      <c r="J36" s="219"/>
      <c r="K36" s="33"/>
      <c r="L36" s="33"/>
      <c r="M36" s="231">
        <v>0</v>
      </c>
      <c r="N36" s="219"/>
      <c r="O36" s="219"/>
      <c r="P36" s="219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9"/>
      <c r="D38" s="114" t="s">
        <v>42</v>
      </c>
      <c r="E38" s="72"/>
      <c r="F38" s="72"/>
      <c r="G38" s="115" t="s">
        <v>43</v>
      </c>
      <c r="H38" s="116" t="s">
        <v>44</v>
      </c>
      <c r="I38" s="72"/>
      <c r="J38" s="72"/>
      <c r="K38" s="72"/>
      <c r="L38" s="232">
        <f>SUM(M30:M36)</f>
        <v>0</v>
      </c>
      <c r="M38" s="232"/>
      <c r="N38" s="232"/>
      <c r="O38" s="232"/>
      <c r="P38" s="233"/>
      <c r="Q38" s="109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88" t="s">
        <v>102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0" t="str">
        <f>F6</f>
        <v>B1etapa - Rekonštrukcia kultúrneho domu v obci Bodiná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3"/>
      <c r="R78" s="34"/>
    </row>
    <row r="79" spans="2:18" s="1" customFormat="1" ht="36.950000000000003" customHeight="1">
      <c r="B79" s="32"/>
      <c r="C79" s="66" t="s">
        <v>98</v>
      </c>
      <c r="D79" s="33"/>
      <c r="E79" s="33"/>
      <c r="F79" s="190" t="str">
        <f>F7</f>
        <v>0011 - Rekonštrukcia - 0011 - Rekonštrukcia - 00...</v>
      </c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33"/>
      <c r="R79" s="34"/>
    </row>
    <row r="80" spans="2:18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>
      <c r="B81" s="32"/>
      <c r="C81" s="29" t="s">
        <v>19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21</v>
      </c>
      <c r="L81" s="33"/>
      <c r="M81" s="222" t="str">
        <f>IF(O9="","",O9)</f>
        <v>6. 11. 2017</v>
      </c>
      <c r="N81" s="222"/>
      <c r="O81" s="222"/>
      <c r="P81" s="222"/>
      <c r="Q81" s="33"/>
      <c r="R81" s="34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5">
      <c r="B83" s="32"/>
      <c r="C83" s="29" t="s">
        <v>23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27</v>
      </c>
      <c r="L83" s="33"/>
      <c r="M83" s="201" t="str">
        <f>E18</f>
        <v xml:space="preserve"> </v>
      </c>
      <c r="N83" s="201"/>
      <c r="O83" s="201"/>
      <c r="P83" s="201"/>
      <c r="Q83" s="201"/>
      <c r="R83" s="34"/>
    </row>
    <row r="84" spans="2:47" s="1" customFormat="1" ht="14.45" customHeight="1">
      <c r="B84" s="32"/>
      <c r="C84" s="29" t="s">
        <v>26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30</v>
      </c>
      <c r="L84" s="33"/>
      <c r="M84" s="201" t="str">
        <f>E21</f>
        <v xml:space="preserve"> </v>
      </c>
      <c r="N84" s="201"/>
      <c r="O84" s="201"/>
      <c r="P84" s="201"/>
      <c r="Q84" s="201"/>
      <c r="R84" s="34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>
      <c r="B86" s="32"/>
      <c r="C86" s="229" t="s">
        <v>103</v>
      </c>
      <c r="D86" s="230"/>
      <c r="E86" s="230"/>
      <c r="F86" s="230"/>
      <c r="G86" s="230"/>
      <c r="H86" s="109"/>
      <c r="I86" s="109"/>
      <c r="J86" s="109"/>
      <c r="K86" s="109"/>
      <c r="L86" s="109"/>
      <c r="M86" s="109"/>
      <c r="N86" s="229" t="s">
        <v>104</v>
      </c>
      <c r="O86" s="230"/>
      <c r="P86" s="230"/>
      <c r="Q86" s="230"/>
      <c r="R86" s="34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>
      <c r="B88" s="32"/>
      <c r="C88" s="117" t="s">
        <v>105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66">
        <f>N126</f>
        <v>0</v>
      </c>
      <c r="O88" s="225"/>
      <c r="P88" s="225"/>
      <c r="Q88" s="225"/>
      <c r="R88" s="34"/>
      <c r="AU88" s="19" t="s">
        <v>106</v>
      </c>
    </row>
    <row r="89" spans="2:47" s="7" customFormat="1" ht="24.95" customHeight="1">
      <c r="B89" s="118"/>
      <c r="C89" s="119"/>
      <c r="D89" s="120" t="s">
        <v>107</v>
      </c>
      <c r="E89" s="119"/>
      <c r="F89" s="119"/>
      <c r="G89" s="119"/>
      <c r="H89" s="119"/>
      <c r="I89" s="119"/>
      <c r="J89" s="119"/>
      <c r="K89" s="119"/>
      <c r="L89" s="119"/>
      <c r="M89" s="119"/>
      <c r="N89" s="227">
        <f>N127</f>
        <v>0</v>
      </c>
      <c r="O89" s="228"/>
      <c r="P89" s="228"/>
      <c r="Q89" s="228"/>
      <c r="R89" s="121"/>
    </row>
    <row r="90" spans="2:47" s="8" customFormat="1" ht="19.899999999999999" customHeight="1">
      <c r="B90" s="122"/>
      <c r="C90" s="96"/>
      <c r="D90" s="123" t="s">
        <v>108</v>
      </c>
      <c r="E90" s="96"/>
      <c r="F90" s="96"/>
      <c r="G90" s="96"/>
      <c r="H90" s="96"/>
      <c r="I90" s="96"/>
      <c r="J90" s="96"/>
      <c r="K90" s="96"/>
      <c r="L90" s="96"/>
      <c r="M90" s="96"/>
      <c r="N90" s="168">
        <f>N128</f>
        <v>0</v>
      </c>
      <c r="O90" s="169"/>
      <c r="P90" s="169"/>
      <c r="Q90" s="169"/>
      <c r="R90" s="124"/>
    </row>
    <row r="91" spans="2:47" s="8" customFormat="1" ht="19.899999999999999" customHeight="1">
      <c r="B91" s="122"/>
      <c r="C91" s="96"/>
      <c r="D91" s="123" t="s">
        <v>109</v>
      </c>
      <c r="E91" s="96"/>
      <c r="F91" s="96"/>
      <c r="G91" s="96"/>
      <c r="H91" s="96"/>
      <c r="I91" s="96"/>
      <c r="J91" s="96"/>
      <c r="K91" s="96"/>
      <c r="L91" s="96"/>
      <c r="M91" s="96"/>
      <c r="N91" s="168">
        <f>N135</f>
        <v>0</v>
      </c>
      <c r="O91" s="169"/>
      <c r="P91" s="169"/>
      <c r="Q91" s="169"/>
      <c r="R91" s="124"/>
    </row>
    <row r="92" spans="2:47" s="8" customFormat="1" ht="19.899999999999999" customHeight="1">
      <c r="B92" s="122"/>
      <c r="C92" s="96"/>
      <c r="D92" s="123" t="s">
        <v>110</v>
      </c>
      <c r="E92" s="96"/>
      <c r="F92" s="96"/>
      <c r="G92" s="96"/>
      <c r="H92" s="96"/>
      <c r="I92" s="96"/>
      <c r="J92" s="96"/>
      <c r="K92" s="96"/>
      <c r="L92" s="96"/>
      <c r="M92" s="96"/>
      <c r="N92" s="168">
        <f>N142</f>
        <v>0</v>
      </c>
      <c r="O92" s="169"/>
      <c r="P92" s="169"/>
      <c r="Q92" s="169"/>
      <c r="R92" s="124"/>
    </row>
    <row r="93" spans="2:47" s="8" customFormat="1" ht="19.899999999999999" customHeight="1">
      <c r="B93" s="122"/>
      <c r="C93" s="96"/>
      <c r="D93" s="123" t="s">
        <v>111</v>
      </c>
      <c r="E93" s="96"/>
      <c r="F93" s="96"/>
      <c r="G93" s="96"/>
      <c r="H93" s="96"/>
      <c r="I93" s="96"/>
      <c r="J93" s="96"/>
      <c r="K93" s="96"/>
      <c r="L93" s="96"/>
      <c r="M93" s="96"/>
      <c r="N93" s="168">
        <f>N146</f>
        <v>0</v>
      </c>
      <c r="O93" s="169"/>
      <c r="P93" s="169"/>
      <c r="Q93" s="169"/>
      <c r="R93" s="124"/>
    </row>
    <row r="94" spans="2:47" s="8" customFormat="1" ht="19.899999999999999" customHeight="1">
      <c r="B94" s="122"/>
      <c r="C94" s="96"/>
      <c r="D94" s="123" t="s">
        <v>112</v>
      </c>
      <c r="E94" s="96"/>
      <c r="F94" s="96"/>
      <c r="G94" s="96"/>
      <c r="H94" s="96"/>
      <c r="I94" s="96"/>
      <c r="J94" s="96"/>
      <c r="K94" s="96"/>
      <c r="L94" s="96"/>
      <c r="M94" s="96"/>
      <c r="N94" s="168">
        <f>N158</f>
        <v>0</v>
      </c>
      <c r="O94" s="169"/>
      <c r="P94" s="169"/>
      <c r="Q94" s="169"/>
      <c r="R94" s="124"/>
    </row>
    <row r="95" spans="2:47" s="8" customFormat="1" ht="19.899999999999999" customHeight="1">
      <c r="B95" s="122"/>
      <c r="C95" s="96"/>
      <c r="D95" s="123" t="s">
        <v>113</v>
      </c>
      <c r="E95" s="96"/>
      <c r="F95" s="96"/>
      <c r="G95" s="96"/>
      <c r="H95" s="96"/>
      <c r="I95" s="96"/>
      <c r="J95" s="96"/>
      <c r="K95" s="96"/>
      <c r="L95" s="96"/>
      <c r="M95" s="96"/>
      <c r="N95" s="168">
        <f>N163</f>
        <v>0</v>
      </c>
      <c r="O95" s="169"/>
      <c r="P95" s="169"/>
      <c r="Q95" s="169"/>
      <c r="R95" s="124"/>
    </row>
    <row r="96" spans="2:47" s="8" customFormat="1" ht="19.899999999999999" customHeight="1">
      <c r="B96" s="122"/>
      <c r="C96" s="96"/>
      <c r="D96" s="123" t="s">
        <v>114</v>
      </c>
      <c r="E96" s="96"/>
      <c r="F96" s="96"/>
      <c r="G96" s="96"/>
      <c r="H96" s="96"/>
      <c r="I96" s="96"/>
      <c r="J96" s="96"/>
      <c r="K96" s="96"/>
      <c r="L96" s="96"/>
      <c r="M96" s="96"/>
      <c r="N96" s="168">
        <f>N183</f>
        <v>0</v>
      </c>
      <c r="O96" s="169"/>
      <c r="P96" s="169"/>
      <c r="Q96" s="169"/>
      <c r="R96" s="124"/>
    </row>
    <row r="97" spans="2:21" s="7" customFormat="1" ht="24.95" customHeight="1">
      <c r="B97" s="118"/>
      <c r="C97" s="119"/>
      <c r="D97" s="120" t="s">
        <v>115</v>
      </c>
      <c r="E97" s="119"/>
      <c r="F97" s="119"/>
      <c r="G97" s="119"/>
      <c r="H97" s="119"/>
      <c r="I97" s="119"/>
      <c r="J97" s="119"/>
      <c r="K97" s="119"/>
      <c r="L97" s="119"/>
      <c r="M97" s="119"/>
      <c r="N97" s="227">
        <f>N185</f>
        <v>0</v>
      </c>
      <c r="O97" s="228"/>
      <c r="P97" s="228"/>
      <c r="Q97" s="228"/>
      <c r="R97" s="121"/>
    </row>
    <row r="98" spans="2:21" s="8" customFormat="1" ht="19.899999999999999" customHeight="1">
      <c r="B98" s="122"/>
      <c r="C98" s="96"/>
      <c r="D98" s="123" t="s">
        <v>116</v>
      </c>
      <c r="E98" s="96"/>
      <c r="F98" s="96"/>
      <c r="G98" s="96"/>
      <c r="H98" s="96"/>
      <c r="I98" s="96"/>
      <c r="J98" s="96"/>
      <c r="K98" s="96"/>
      <c r="L98" s="96"/>
      <c r="M98" s="96"/>
      <c r="N98" s="168">
        <f>N186</f>
        <v>0</v>
      </c>
      <c r="O98" s="169"/>
      <c r="P98" s="169"/>
      <c r="Q98" s="169"/>
      <c r="R98" s="124"/>
    </row>
    <row r="99" spans="2:21" s="8" customFormat="1" ht="19.899999999999999" customHeight="1">
      <c r="B99" s="122"/>
      <c r="C99" s="96"/>
      <c r="D99" s="123" t="s">
        <v>117</v>
      </c>
      <c r="E99" s="96"/>
      <c r="F99" s="96"/>
      <c r="G99" s="96"/>
      <c r="H99" s="96"/>
      <c r="I99" s="96"/>
      <c r="J99" s="96"/>
      <c r="K99" s="96"/>
      <c r="L99" s="96"/>
      <c r="M99" s="96"/>
      <c r="N99" s="168">
        <f>N200</f>
        <v>0</v>
      </c>
      <c r="O99" s="169"/>
      <c r="P99" s="169"/>
      <c r="Q99" s="169"/>
      <c r="R99" s="124"/>
    </row>
    <row r="100" spans="2:21" s="8" customFormat="1" ht="19.899999999999999" customHeight="1">
      <c r="B100" s="122"/>
      <c r="C100" s="96"/>
      <c r="D100" s="123" t="s">
        <v>118</v>
      </c>
      <c r="E100" s="96"/>
      <c r="F100" s="96"/>
      <c r="G100" s="96"/>
      <c r="H100" s="96"/>
      <c r="I100" s="96"/>
      <c r="J100" s="96"/>
      <c r="K100" s="96"/>
      <c r="L100" s="96"/>
      <c r="M100" s="96"/>
      <c r="N100" s="168">
        <f>N206</f>
        <v>0</v>
      </c>
      <c r="O100" s="169"/>
      <c r="P100" s="169"/>
      <c r="Q100" s="169"/>
      <c r="R100" s="124"/>
    </row>
    <row r="101" spans="2:21" s="8" customFormat="1" ht="19.899999999999999" customHeight="1">
      <c r="B101" s="122"/>
      <c r="C101" s="96"/>
      <c r="D101" s="123" t="s">
        <v>119</v>
      </c>
      <c r="E101" s="96"/>
      <c r="F101" s="96"/>
      <c r="G101" s="96"/>
      <c r="H101" s="96"/>
      <c r="I101" s="96"/>
      <c r="J101" s="96"/>
      <c r="K101" s="96"/>
      <c r="L101" s="96"/>
      <c r="M101" s="96"/>
      <c r="N101" s="168">
        <f>N210</f>
        <v>0</v>
      </c>
      <c r="O101" s="169"/>
      <c r="P101" s="169"/>
      <c r="Q101" s="169"/>
      <c r="R101" s="124"/>
    </row>
    <row r="102" spans="2:21" s="8" customFormat="1" ht="19.899999999999999" customHeight="1">
      <c r="B102" s="122"/>
      <c r="C102" s="96"/>
      <c r="D102" s="123" t="s">
        <v>120</v>
      </c>
      <c r="E102" s="96"/>
      <c r="F102" s="96"/>
      <c r="G102" s="96"/>
      <c r="H102" s="96"/>
      <c r="I102" s="96"/>
      <c r="J102" s="96"/>
      <c r="K102" s="96"/>
      <c r="L102" s="96"/>
      <c r="M102" s="96"/>
      <c r="N102" s="168">
        <f>N212</f>
        <v>0</v>
      </c>
      <c r="O102" s="169"/>
      <c r="P102" s="169"/>
      <c r="Q102" s="169"/>
      <c r="R102" s="124"/>
    </row>
    <row r="103" spans="2:21" s="8" customFormat="1" ht="19.899999999999999" customHeight="1">
      <c r="B103" s="122"/>
      <c r="C103" s="96"/>
      <c r="D103" s="123" t="s">
        <v>121</v>
      </c>
      <c r="E103" s="96"/>
      <c r="F103" s="96"/>
      <c r="G103" s="96"/>
      <c r="H103" s="96"/>
      <c r="I103" s="96"/>
      <c r="J103" s="96"/>
      <c r="K103" s="96"/>
      <c r="L103" s="96"/>
      <c r="M103" s="96"/>
      <c r="N103" s="168">
        <f>N225</f>
        <v>0</v>
      </c>
      <c r="O103" s="169"/>
      <c r="P103" s="169"/>
      <c r="Q103" s="169"/>
      <c r="R103" s="124"/>
    </row>
    <row r="104" spans="2:21" s="8" customFormat="1" ht="19.899999999999999" customHeight="1">
      <c r="B104" s="122"/>
      <c r="C104" s="96"/>
      <c r="D104" s="123" t="s">
        <v>122</v>
      </c>
      <c r="E104" s="96"/>
      <c r="F104" s="96"/>
      <c r="G104" s="96"/>
      <c r="H104" s="96"/>
      <c r="I104" s="96"/>
      <c r="J104" s="96"/>
      <c r="K104" s="96"/>
      <c r="L104" s="96"/>
      <c r="M104" s="96"/>
      <c r="N104" s="168">
        <f>N236</f>
        <v>0</v>
      </c>
      <c r="O104" s="169"/>
      <c r="P104" s="169"/>
      <c r="Q104" s="169"/>
      <c r="R104" s="124"/>
    </row>
    <row r="105" spans="2:21" s="8" customFormat="1" ht="19.899999999999999" customHeight="1">
      <c r="B105" s="122"/>
      <c r="C105" s="96"/>
      <c r="D105" s="123" t="s">
        <v>123</v>
      </c>
      <c r="E105" s="96"/>
      <c r="F105" s="96"/>
      <c r="G105" s="96"/>
      <c r="H105" s="96"/>
      <c r="I105" s="96"/>
      <c r="J105" s="96"/>
      <c r="K105" s="96"/>
      <c r="L105" s="96"/>
      <c r="M105" s="96"/>
      <c r="N105" s="168">
        <f>N239</f>
        <v>0</v>
      </c>
      <c r="O105" s="169"/>
      <c r="P105" s="169"/>
      <c r="Q105" s="169"/>
      <c r="R105" s="124"/>
    </row>
    <row r="106" spans="2:21" s="1" customFormat="1" ht="21.75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21" s="1" customFormat="1" ht="29.25" customHeight="1">
      <c r="B107" s="32"/>
      <c r="C107" s="117" t="s">
        <v>124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225">
        <v>0</v>
      </c>
      <c r="O107" s="226"/>
      <c r="P107" s="226"/>
      <c r="Q107" s="226"/>
      <c r="R107" s="34"/>
      <c r="T107" s="125"/>
      <c r="U107" s="126" t="s">
        <v>35</v>
      </c>
    </row>
    <row r="108" spans="2:21" s="1" customFormat="1" ht="18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21" s="1" customFormat="1" ht="29.25" customHeight="1">
      <c r="B109" s="32"/>
      <c r="C109" s="108" t="s">
        <v>91</v>
      </c>
      <c r="D109" s="109"/>
      <c r="E109" s="109"/>
      <c r="F109" s="109"/>
      <c r="G109" s="109"/>
      <c r="H109" s="109"/>
      <c r="I109" s="109"/>
      <c r="J109" s="109"/>
      <c r="K109" s="109"/>
      <c r="L109" s="167">
        <f>ROUND(SUM(N88+N107),2)</f>
        <v>0</v>
      </c>
      <c r="M109" s="167"/>
      <c r="N109" s="167"/>
      <c r="O109" s="167"/>
      <c r="P109" s="167"/>
      <c r="Q109" s="167"/>
      <c r="R109" s="34"/>
    </row>
    <row r="110" spans="2:21" s="1" customFormat="1" ht="6.95" customHeight="1"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8"/>
    </row>
    <row r="114" spans="2:63" s="1" customFormat="1" ht="6.95" customHeight="1"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1"/>
    </row>
    <row r="115" spans="2:63" s="1" customFormat="1" ht="36.950000000000003" customHeight="1">
      <c r="B115" s="32"/>
      <c r="C115" s="188" t="s">
        <v>125</v>
      </c>
      <c r="D115" s="219"/>
      <c r="E115" s="219"/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34"/>
    </row>
    <row r="116" spans="2:63" s="1" customFormat="1" ht="6.95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3" s="1" customFormat="1" ht="30" customHeight="1">
      <c r="B117" s="32"/>
      <c r="C117" s="29" t="s">
        <v>15</v>
      </c>
      <c r="D117" s="33"/>
      <c r="E117" s="33"/>
      <c r="F117" s="220" t="str">
        <f>F6</f>
        <v>B1etapa - Rekonštrukcia kultúrneho domu v obci Bodiná</v>
      </c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33"/>
      <c r="R117" s="34"/>
    </row>
    <row r="118" spans="2:63" s="1" customFormat="1" ht="36.950000000000003" customHeight="1">
      <c r="B118" s="32"/>
      <c r="C118" s="66" t="s">
        <v>98</v>
      </c>
      <c r="D118" s="33"/>
      <c r="E118" s="33"/>
      <c r="F118" s="190" t="str">
        <f>F7</f>
        <v>0011 - Rekonštrukcia - 0011 - Rekonštrukcia - 00...</v>
      </c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33"/>
      <c r="R118" s="34"/>
    </row>
    <row r="119" spans="2:63" s="1" customFormat="1" ht="6.95" customHeight="1"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4"/>
    </row>
    <row r="120" spans="2:63" s="1" customFormat="1" ht="18" customHeight="1">
      <c r="B120" s="32"/>
      <c r="C120" s="29" t="s">
        <v>19</v>
      </c>
      <c r="D120" s="33"/>
      <c r="E120" s="33"/>
      <c r="F120" s="27" t="str">
        <f>F9</f>
        <v xml:space="preserve"> </v>
      </c>
      <c r="G120" s="33"/>
      <c r="H120" s="33"/>
      <c r="I120" s="33"/>
      <c r="J120" s="33"/>
      <c r="K120" s="29" t="s">
        <v>21</v>
      </c>
      <c r="L120" s="33"/>
      <c r="M120" s="222" t="str">
        <f>IF(O9="","",O9)</f>
        <v>6. 11. 2017</v>
      </c>
      <c r="N120" s="222"/>
      <c r="O120" s="222"/>
      <c r="P120" s="222"/>
      <c r="Q120" s="33"/>
      <c r="R120" s="34"/>
    </row>
    <row r="121" spans="2:63" s="1" customFormat="1" ht="6.95" customHeight="1"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4"/>
    </row>
    <row r="122" spans="2:63" s="1" customFormat="1" ht="15">
      <c r="B122" s="32"/>
      <c r="C122" s="29" t="s">
        <v>23</v>
      </c>
      <c r="D122" s="33"/>
      <c r="E122" s="33"/>
      <c r="F122" s="27" t="str">
        <f>E12</f>
        <v xml:space="preserve"> </v>
      </c>
      <c r="G122" s="33"/>
      <c r="H122" s="33"/>
      <c r="I122" s="33"/>
      <c r="J122" s="33"/>
      <c r="K122" s="29" t="s">
        <v>27</v>
      </c>
      <c r="L122" s="33"/>
      <c r="M122" s="201" t="str">
        <f>E18</f>
        <v xml:space="preserve"> </v>
      </c>
      <c r="N122" s="201"/>
      <c r="O122" s="201"/>
      <c r="P122" s="201"/>
      <c r="Q122" s="201"/>
      <c r="R122" s="34"/>
    </row>
    <row r="123" spans="2:63" s="1" customFormat="1" ht="14.45" customHeight="1">
      <c r="B123" s="32"/>
      <c r="C123" s="29" t="s">
        <v>26</v>
      </c>
      <c r="D123" s="33"/>
      <c r="E123" s="33"/>
      <c r="F123" s="27" t="str">
        <f>IF(E15="","",E15)</f>
        <v xml:space="preserve"> </v>
      </c>
      <c r="G123" s="33"/>
      <c r="H123" s="33"/>
      <c r="I123" s="33"/>
      <c r="J123" s="33"/>
      <c r="K123" s="29" t="s">
        <v>30</v>
      </c>
      <c r="L123" s="33"/>
      <c r="M123" s="201" t="str">
        <f>E21</f>
        <v xml:space="preserve"> </v>
      </c>
      <c r="N123" s="201"/>
      <c r="O123" s="201"/>
      <c r="P123" s="201"/>
      <c r="Q123" s="201"/>
      <c r="R123" s="34"/>
    </row>
    <row r="124" spans="2:63" s="1" customFormat="1" ht="10.35" customHeight="1"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4"/>
    </row>
    <row r="125" spans="2:63" s="9" customFormat="1" ht="29.25" customHeight="1">
      <c r="B125" s="127"/>
      <c r="C125" s="128" t="s">
        <v>126</v>
      </c>
      <c r="D125" s="129" t="s">
        <v>127</v>
      </c>
      <c r="E125" s="129" t="s">
        <v>53</v>
      </c>
      <c r="F125" s="223" t="s">
        <v>128</v>
      </c>
      <c r="G125" s="223"/>
      <c r="H125" s="223"/>
      <c r="I125" s="223"/>
      <c r="J125" s="129" t="s">
        <v>129</v>
      </c>
      <c r="K125" s="129" t="s">
        <v>130</v>
      </c>
      <c r="L125" s="223" t="s">
        <v>131</v>
      </c>
      <c r="M125" s="223"/>
      <c r="N125" s="223" t="s">
        <v>104</v>
      </c>
      <c r="O125" s="223"/>
      <c r="P125" s="223"/>
      <c r="Q125" s="224"/>
      <c r="R125" s="130"/>
      <c r="T125" s="73" t="s">
        <v>132</v>
      </c>
      <c r="U125" s="74" t="s">
        <v>35</v>
      </c>
      <c r="V125" s="74" t="s">
        <v>133</v>
      </c>
      <c r="W125" s="74" t="s">
        <v>134</v>
      </c>
      <c r="X125" s="74" t="s">
        <v>135</v>
      </c>
      <c r="Y125" s="74" t="s">
        <v>136</v>
      </c>
      <c r="Z125" s="74" t="s">
        <v>137</v>
      </c>
      <c r="AA125" s="75" t="s">
        <v>138</v>
      </c>
    </row>
    <row r="126" spans="2:63" s="1" customFormat="1" ht="29.25" customHeight="1">
      <c r="B126" s="32"/>
      <c r="C126" s="77" t="s">
        <v>100</v>
      </c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207">
        <f>BK126</f>
        <v>0</v>
      </c>
      <c r="O126" s="208"/>
      <c r="P126" s="208"/>
      <c r="Q126" s="208"/>
      <c r="R126" s="34"/>
      <c r="T126" s="76"/>
      <c r="U126" s="48"/>
      <c r="V126" s="48"/>
      <c r="W126" s="131">
        <f>W127+W185</f>
        <v>0</v>
      </c>
      <c r="X126" s="48"/>
      <c r="Y126" s="131">
        <f>Y127+Y185</f>
        <v>0</v>
      </c>
      <c r="Z126" s="48"/>
      <c r="AA126" s="132">
        <f>AA127+AA185</f>
        <v>0</v>
      </c>
      <c r="AT126" s="19" t="s">
        <v>70</v>
      </c>
      <c r="AU126" s="19" t="s">
        <v>106</v>
      </c>
      <c r="BK126" s="133">
        <f>BK127+BK185</f>
        <v>0</v>
      </c>
    </row>
    <row r="127" spans="2:63" s="10" customFormat="1" ht="37.35" customHeight="1">
      <c r="B127" s="134"/>
      <c r="C127" s="135"/>
      <c r="D127" s="136" t="s">
        <v>107</v>
      </c>
      <c r="E127" s="136"/>
      <c r="F127" s="136"/>
      <c r="G127" s="136"/>
      <c r="H127" s="136"/>
      <c r="I127" s="136"/>
      <c r="J127" s="136"/>
      <c r="K127" s="136"/>
      <c r="L127" s="136"/>
      <c r="M127" s="136"/>
      <c r="N127" s="209">
        <f>BK127</f>
        <v>0</v>
      </c>
      <c r="O127" s="210"/>
      <c r="P127" s="210"/>
      <c r="Q127" s="210"/>
      <c r="R127" s="137"/>
      <c r="T127" s="138"/>
      <c r="U127" s="135"/>
      <c r="V127" s="135"/>
      <c r="W127" s="139">
        <f>W128+W135+W142+W146+W158+W163+W183</f>
        <v>0</v>
      </c>
      <c r="X127" s="135"/>
      <c r="Y127" s="139">
        <f>Y128+Y135+Y142+Y146+Y158+Y163+Y183</f>
        <v>0</v>
      </c>
      <c r="Z127" s="135"/>
      <c r="AA127" s="140">
        <f>AA128+AA135+AA142+AA146+AA158+AA163+AA183</f>
        <v>0</v>
      </c>
      <c r="AR127" s="141" t="s">
        <v>78</v>
      </c>
      <c r="AT127" s="142" t="s">
        <v>70</v>
      </c>
      <c r="AU127" s="142" t="s">
        <v>71</v>
      </c>
      <c r="AY127" s="141" t="s">
        <v>139</v>
      </c>
      <c r="BK127" s="143">
        <f>BK128+BK135+BK142+BK146+BK158+BK163+BK183</f>
        <v>0</v>
      </c>
    </row>
    <row r="128" spans="2:63" s="10" customFormat="1" ht="19.899999999999999" customHeight="1">
      <c r="B128" s="134"/>
      <c r="C128" s="135"/>
      <c r="D128" s="144" t="s">
        <v>108</v>
      </c>
      <c r="E128" s="144"/>
      <c r="F128" s="144"/>
      <c r="G128" s="144"/>
      <c r="H128" s="144"/>
      <c r="I128" s="144"/>
      <c r="J128" s="144"/>
      <c r="K128" s="144"/>
      <c r="L128" s="144"/>
      <c r="M128" s="144"/>
      <c r="N128" s="211">
        <f>BK128</f>
        <v>0</v>
      </c>
      <c r="O128" s="212"/>
      <c r="P128" s="212"/>
      <c r="Q128" s="212"/>
      <c r="R128" s="137"/>
      <c r="T128" s="138"/>
      <c r="U128" s="135"/>
      <c r="V128" s="135"/>
      <c r="W128" s="139">
        <f>SUM(W129:W134)</f>
        <v>0</v>
      </c>
      <c r="X128" s="135"/>
      <c r="Y128" s="139">
        <f>SUM(Y129:Y134)</f>
        <v>0</v>
      </c>
      <c r="Z128" s="135"/>
      <c r="AA128" s="140">
        <f>SUM(AA129:AA134)</f>
        <v>0</v>
      </c>
      <c r="AR128" s="141" t="s">
        <v>78</v>
      </c>
      <c r="AT128" s="142" t="s">
        <v>70</v>
      </c>
      <c r="AU128" s="142" t="s">
        <v>78</v>
      </c>
      <c r="AY128" s="141" t="s">
        <v>139</v>
      </c>
      <c r="BK128" s="143">
        <f>SUM(BK129:BK134)</f>
        <v>0</v>
      </c>
    </row>
    <row r="129" spans="2:65" s="1" customFormat="1" ht="38.25" customHeight="1">
      <c r="B129" s="145"/>
      <c r="C129" s="146" t="s">
        <v>78</v>
      </c>
      <c r="D129" s="146" t="s">
        <v>140</v>
      </c>
      <c r="E129" s="147" t="s">
        <v>141</v>
      </c>
      <c r="F129" s="205" t="s">
        <v>142</v>
      </c>
      <c r="G129" s="205"/>
      <c r="H129" s="205"/>
      <c r="I129" s="205"/>
      <c r="J129" s="148" t="s">
        <v>143</v>
      </c>
      <c r="K129" s="149">
        <v>20.5</v>
      </c>
      <c r="L129" s="206">
        <v>0</v>
      </c>
      <c r="M129" s="206"/>
      <c r="N129" s="206">
        <f t="shared" ref="N129:N134" si="0">ROUND(L129*K129,3)</f>
        <v>0</v>
      </c>
      <c r="O129" s="206"/>
      <c r="P129" s="206"/>
      <c r="Q129" s="206"/>
      <c r="R129" s="150"/>
      <c r="T129" s="151" t="s">
        <v>5</v>
      </c>
      <c r="U129" s="41" t="s">
        <v>38</v>
      </c>
      <c r="V129" s="152">
        <v>0</v>
      </c>
      <c r="W129" s="152">
        <f t="shared" ref="W129:W134" si="1">V129*K129</f>
        <v>0</v>
      </c>
      <c r="X129" s="152">
        <v>0</v>
      </c>
      <c r="Y129" s="152">
        <f t="shared" ref="Y129:Y134" si="2">X129*K129</f>
        <v>0</v>
      </c>
      <c r="Z129" s="152">
        <v>0</v>
      </c>
      <c r="AA129" s="153">
        <f t="shared" ref="AA129:AA134" si="3">Z129*K129</f>
        <v>0</v>
      </c>
      <c r="AR129" s="19" t="s">
        <v>144</v>
      </c>
      <c r="AT129" s="19" t="s">
        <v>140</v>
      </c>
      <c r="AU129" s="19" t="s">
        <v>81</v>
      </c>
      <c r="AY129" s="19" t="s">
        <v>139</v>
      </c>
      <c r="BE129" s="154">
        <f t="shared" ref="BE129:BE134" si="4">IF(U129="základná",N129,0)</f>
        <v>0</v>
      </c>
      <c r="BF129" s="154">
        <f t="shared" ref="BF129:BF134" si="5">IF(U129="znížená",N129,0)</f>
        <v>0</v>
      </c>
      <c r="BG129" s="154">
        <f t="shared" ref="BG129:BG134" si="6">IF(U129="zákl. prenesená",N129,0)</f>
        <v>0</v>
      </c>
      <c r="BH129" s="154">
        <f t="shared" ref="BH129:BH134" si="7">IF(U129="zníž. prenesená",N129,0)</f>
        <v>0</v>
      </c>
      <c r="BI129" s="154">
        <f t="shared" ref="BI129:BI134" si="8">IF(U129="nulová",N129,0)</f>
        <v>0</v>
      </c>
      <c r="BJ129" s="19" t="s">
        <v>81</v>
      </c>
      <c r="BK129" s="155">
        <f t="shared" ref="BK129:BK134" si="9">ROUND(L129*K129,3)</f>
        <v>0</v>
      </c>
      <c r="BL129" s="19" t="s">
        <v>144</v>
      </c>
      <c r="BM129" s="19" t="s">
        <v>81</v>
      </c>
    </row>
    <row r="130" spans="2:65" s="1" customFormat="1" ht="25.5" customHeight="1">
      <c r="B130" s="145"/>
      <c r="C130" s="146" t="s">
        <v>81</v>
      </c>
      <c r="D130" s="146" t="s">
        <v>140</v>
      </c>
      <c r="E130" s="147" t="s">
        <v>145</v>
      </c>
      <c r="F130" s="205" t="s">
        <v>146</v>
      </c>
      <c r="G130" s="205"/>
      <c r="H130" s="205"/>
      <c r="I130" s="205"/>
      <c r="J130" s="148" t="s">
        <v>147</v>
      </c>
      <c r="K130" s="149">
        <v>17.684999999999999</v>
      </c>
      <c r="L130" s="206">
        <v>0</v>
      </c>
      <c r="M130" s="206"/>
      <c r="N130" s="206">
        <f t="shared" si="0"/>
        <v>0</v>
      </c>
      <c r="O130" s="206"/>
      <c r="P130" s="206"/>
      <c r="Q130" s="206"/>
      <c r="R130" s="150"/>
      <c r="T130" s="151" t="s">
        <v>5</v>
      </c>
      <c r="U130" s="41" t="s">
        <v>38</v>
      </c>
      <c r="V130" s="152">
        <v>0</v>
      </c>
      <c r="W130" s="152">
        <f t="shared" si="1"/>
        <v>0</v>
      </c>
      <c r="X130" s="152">
        <v>0</v>
      </c>
      <c r="Y130" s="152">
        <f t="shared" si="2"/>
        <v>0</v>
      </c>
      <c r="Z130" s="152">
        <v>0</v>
      </c>
      <c r="AA130" s="153">
        <f t="shared" si="3"/>
        <v>0</v>
      </c>
      <c r="AR130" s="19" t="s">
        <v>144</v>
      </c>
      <c r="AT130" s="19" t="s">
        <v>140</v>
      </c>
      <c r="AU130" s="19" t="s">
        <v>81</v>
      </c>
      <c r="AY130" s="19" t="s">
        <v>139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9" t="s">
        <v>81</v>
      </c>
      <c r="BK130" s="155">
        <f t="shared" si="9"/>
        <v>0</v>
      </c>
      <c r="BL130" s="19" t="s">
        <v>144</v>
      </c>
      <c r="BM130" s="19" t="s">
        <v>144</v>
      </c>
    </row>
    <row r="131" spans="2:65" s="1" customFormat="1" ht="38.25" customHeight="1">
      <c r="B131" s="145"/>
      <c r="C131" s="146" t="s">
        <v>148</v>
      </c>
      <c r="D131" s="146" t="s">
        <v>140</v>
      </c>
      <c r="E131" s="147" t="s">
        <v>149</v>
      </c>
      <c r="F131" s="205" t="s">
        <v>150</v>
      </c>
      <c r="G131" s="205"/>
      <c r="H131" s="205"/>
      <c r="I131" s="205"/>
      <c r="J131" s="148" t="s">
        <v>147</v>
      </c>
      <c r="K131" s="149">
        <v>17.684999999999999</v>
      </c>
      <c r="L131" s="206">
        <v>0</v>
      </c>
      <c r="M131" s="206"/>
      <c r="N131" s="206">
        <f t="shared" si="0"/>
        <v>0</v>
      </c>
      <c r="O131" s="206"/>
      <c r="P131" s="206"/>
      <c r="Q131" s="206"/>
      <c r="R131" s="150"/>
      <c r="T131" s="151" t="s">
        <v>5</v>
      </c>
      <c r="U131" s="41" t="s">
        <v>38</v>
      </c>
      <c r="V131" s="152">
        <v>0</v>
      </c>
      <c r="W131" s="152">
        <f t="shared" si="1"/>
        <v>0</v>
      </c>
      <c r="X131" s="152">
        <v>0</v>
      </c>
      <c r="Y131" s="152">
        <f t="shared" si="2"/>
        <v>0</v>
      </c>
      <c r="Z131" s="152">
        <v>0</v>
      </c>
      <c r="AA131" s="153">
        <f t="shared" si="3"/>
        <v>0</v>
      </c>
      <c r="AR131" s="19" t="s">
        <v>144</v>
      </c>
      <c r="AT131" s="19" t="s">
        <v>140</v>
      </c>
      <c r="AU131" s="19" t="s">
        <v>81</v>
      </c>
      <c r="AY131" s="19" t="s">
        <v>139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9" t="s">
        <v>81</v>
      </c>
      <c r="BK131" s="155">
        <f t="shared" si="9"/>
        <v>0</v>
      </c>
      <c r="BL131" s="19" t="s">
        <v>144</v>
      </c>
      <c r="BM131" s="19" t="s">
        <v>151</v>
      </c>
    </row>
    <row r="132" spans="2:65" s="1" customFormat="1" ht="51" customHeight="1">
      <c r="B132" s="145"/>
      <c r="C132" s="146" t="s">
        <v>144</v>
      </c>
      <c r="D132" s="146" t="s">
        <v>140</v>
      </c>
      <c r="E132" s="147" t="s">
        <v>152</v>
      </c>
      <c r="F132" s="205" t="s">
        <v>153</v>
      </c>
      <c r="G132" s="205"/>
      <c r="H132" s="205"/>
      <c r="I132" s="205"/>
      <c r="J132" s="148" t="s">
        <v>147</v>
      </c>
      <c r="K132" s="149">
        <v>123.795</v>
      </c>
      <c r="L132" s="206">
        <v>0</v>
      </c>
      <c r="M132" s="206"/>
      <c r="N132" s="206">
        <f t="shared" si="0"/>
        <v>0</v>
      </c>
      <c r="O132" s="206"/>
      <c r="P132" s="206"/>
      <c r="Q132" s="206"/>
      <c r="R132" s="150"/>
      <c r="T132" s="151" t="s">
        <v>5</v>
      </c>
      <c r="U132" s="41" t="s">
        <v>38</v>
      </c>
      <c r="V132" s="152">
        <v>0</v>
      </c>
      <c r="W132" s="152">
        <f t="shared" si="1"/>
        <v>0</v>
      </c>
      <c r="X132" s="152">
        <v>0</v>
      </c>
      <c r="Y132" s="152">
        <f t="shared" si="2"/>
        <v>0</v>
      </c>
      <c r="Z132" s="152">
        <v>0</v>
      </c>
      <c r="AA132" s="153">
        <f t="shared" si="3"/>
        <v>0</v>
      </c>
      <c r="AR132" s="19" t="s">
        <v>144</v>
      </c>
      <c r="AT132" s="19" t="s">
        <v>140</v>
      </c>
      <c r="AU132" s="19" t="s">
        <v>81</v>
      </c>
      <c r="AY132" s="19" t="s">
        <v>139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9" t="s">
        <v>81</v>
      </c>
      <c r="BK132" s="155">
        <f t="shared" si="9"/>
        <v>0</v>
      </c>
      <c r="BL132" s="19" t="s">
        <v>144</v>
      </c>
      <c r="BM132" s="19" t="s">
        <v>154</v>
      </c>
    </row>
    <row r="133" spans="2:65" s="1" customFormat="1" ht="38.25" customHeight="1">
      <c r="B133" s="145"/>
      <c r="C133" s="146" t="s">
        <v>155</v>
      </c>
      <c r="D133" s="146" t="s">
        <v>140</v>
      </c>
      <c r="E133" s="147" t="s">
        <v>156</v>
      </c>
      <c r="F133" s="205" t="s">
        <v>157</v>
      </c>
      <c r="G133" s="205"/>
      <c r="H133" s="205"/>
      <c r="I133" s="205"/>
      <c r="J133" s="148" t="s">
        <v>147</v>
      </c>
      <c r="K133" s="149">
        <v>13.94</v>
      </c>
      <c r="L133" s="206">
        <v>0</v>
      </c>
      <c r="M133" s="206"/>
      <c r="N133" s="206">
        <f t="shared" si="0"/>
        <v>0</v>
      </c>
      <c r="O133" s="206"/>
      <c r="P133" s="206"/>
      <c r="Q133" s="206"/>
      <c r="R133" s="150"/>
      <c r="T133" s="151" t="s">
        <v>5</v>
      </c>
      <c r="U133" s="41" t="s">
        <v>38</v>
      </c>
      <c r="V133" s="152">
        <v>0</v>
      </c>
      <c r="W133" s="152">
        <f t="shared" si="1"/>
        <v>0</v>
      </c>
      <c r="X133" s="152">
        <v>0</v>
      </c>
      <c r="Y133" s="152">
        <f t="shared" si="2"/>
        <v>0</v>
      </c>
      <c r="Z133" s="152">
        <v>0</v>
      </c>
      <c r="AA133" s="153">
        <f t="shared" si="3"/>
        <v>0</v>
      </c>
      <c r="AR133" s="19" t="s">
        <v>144</v>
      </c>
      <c r="AT133" s="19" t="s">
        <v>140</v>
      </c>
      <c r="AU133" s="19" t="s">
        <v>81</v>
      </c>
      <c r="AY133" s="19" t="s">
        <v>139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9" t="s">
        <v>81</v>
      </c>
      <c r="BK133" s="155">
        <f t="shared" si="9"/>
        <v>0</v>
      </c>
      <c r="BL133" s="19" t="s">
        <v>144</v>
      </c>
      <c r="BM133" s="19" t="s">
        <v>158</v>
      </c>
    </row>
    <row r="134" spans="2:65" s="1" customFormat="1" ht="16.5" customHeight="1">
      <c r="B134" s="145"/>
      <c r="C134" s="156" t="s">
        <v>154</v>
      </c>
      <c r="D134" s="156" t="s">
        <v>159</v>
      </c>
      <c r="E134" s="157" t="s">
        <v>160</v>
      </c>
      <c r="F134" s="217" t="s">
        <v>161</v>
      </c>
      <c r="G134" s="217"/>
      <c r="H134" s="217"/>
      <c r="I134" s="217"/>
      <c r="J134" s="158" t="s">
        <v>162</v>
      </c>
      <c r="K134" s="159">
        <v>25.091999999999999</v>
      </c>
      <c r="L134" s="206">
        <v>0</v>
      </c>
      <c r="M134" s="206"/>
      <c r="N134" s="218">
        <f t="shared" si="0"/>
        <v>0</v>
      </c>
      <c r="O134" s="206"/>
      <c r="P134" s="206"/>
      <c r="Q134" s="206"/>
      <c r="R134" s="150"/>
      <c r="T134" s="151" t="s">
        <v>5</v>
      </c>
      <c r="U134" s="41" t="s">
        <v>38</v>
      </c>
      <c r="V134" s="152">
        <v>0</v>
      </c>
      <c r="W134" s="152">
        <f t="shared" si="1"/>
        <v>0</v>
      </c>
      <c r="X134" s="152">
        <v>0</v>
      </c>
      <c r="Y134" s="152">
        <f t="shared" si="2"/>
        <v>0</v>
      </c>
      <c r="Z134" s="152">
        <v>0</v>
      </c>
      <c r="AA134" s="153">
        <f t="shared" si="3"/>
        <v>0</v>
      </c>
      <c r="AR134" s="19" t="s">
        <v>154</v>
      </c>
      <c r="AT134" s="19" t="s">
        <v>159</v>
      </c>
      <c r="AU134" s="19" t="s">
        <v>81</v>
      </c>
      <c r="AY134" s="19" t="s">
        <v>139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9" t="s">
        <v>81</v>
      </c>
      <c r="BK134" s="155">
        <f t="shared" si="9"/>
        <v>0</v>
      </c>
      <c r="BL134" s="19" t="s">
        <v>144</v>
      </c>
      <c r="BM134" s="19" t="s">
        <v>163</v>
      </c>
    </row>
    <row r="135" spans="2:65" s="10" customFormat="1" ht="29.85" customHeight="1">
      <c r="B135" s="134"/>
      <c r="C135" s="135"/>
      <c r="D135" s="144" t="s">
        <v>109</v>
      </c>
      <c r="E135" s="144"/>
      <c r="F135" s="144"/>
      <c r="G135" s="144"/>
      <c r="H135" s="144"/>
      <c r="I135" s="144"/>
      <c r="J135" s="144"/>
      <c r="K135" s="144"/>
      <c r="L135" s="144"/>
      <c r="M135" s="144"/>
      <c r="N135" s="213">
        <f>BK135</f>
        <v>0</v>
      </c>
      <c r="O135" s="214"/>
      <c r="P135" s="214"/>
      <c r="Q135" s="214"/>
      <c r="R135" s="137"/>
      <c r="T135" s="138"/>
      <c r="U135" s="135"/>
      <c r="V135" s="135"/>
      <c r="W135" s="139">
        <f>SUM(W136:W141)</f>
        <v>0</v>
      </c>
      <c r="X135" s="135"/>
      <c r="Y135" s="139">
        <f>SUM(Y136:Y141)</f>
        <v>0</v>
      </c>
      <c r="Z135" s="135"/>
      <c r="AA135" s="140">
        <f>SUM(AA136:AA141)</f>
        <v>0</v>
      </c>
      <c r="AR135" s="141" t="s">
        <v>78</v>
      </c>
      <c r="AT135" s="142" t="s">
        <v>70</v>
      </c>
      <c r="AU135" s="142" t="s">
        <v>78</v>
      </c>
      <c r="AY135" s="141" t="s">
        <v>139</v>
      </c>
      <c r="BK135" s="143">
        <f>SUM(BK136:BK141)</f>
        <v>0</v>
      </c>
    </row>
    <row r="136" spans="2:65" s="1" customFormat="1" ht="25.5" customHeight="1">
      <c r="B136" s="145"/>
      <c r="C136" s="146" t="s">
        <v>151</v>
      </c>
      <c r="D136" s="146" t="s">
        <v>140</v>
      </c>
      <c r="E136" s="147" t="s">
        <v>164</v>
      </c>
      <c r="F136" s="205" t="s">
        <v>165</v>
      </c>
      <c r="G136" s="205"/>
      <c r="H136" s="205"/>
      <c r="I136" s="205"/>
      <c r="J136" s="148" t="s">
        <v>147</v>
      </c>
      <c r="K136" s="149">
        <v>1.0980000000000001</v>
      </c>
      <c r="L136" s="206">
        <v>0</v>
      </c>
      <c r="M136" s="206"/>
      <c r="N136" s="206">
        <f t="shared" ref="N136:N141" si="10">ROUND(L136*K136,3)</f>
        <v>0</v>
      </c>
      <c r="O136" s="206"/>
      <c r="P136" s="206"/>
      <c r="Q136" s="206"/>
      <c r="R136" s="150"/>
      <c r="T136" s="151" t="s">
        <v>5</v>
      </c>
      <c r="U136" s="41" t="s">
        <v>38</v>
      </c>
      <c r="V136" s="152">
        <v>0</v>
      </c>
      <c r="W136" s="152">
        <f t="shared" ref="W136:W141" si="11">V136*K136</f>
        <v>0</v>
      </c>
      <c r="X136" s="152">
        <v>0</v>
      </c>
      <c r="Y136" s="152">
        <f t="shared" ref="Y136:Y141" si="12">X136*K136</f>
        <v>0</v>
      </c>
      <c r="Z136" s="152">
        <v>0</v>
      </c>
      <c r="AA136" s="153">
        <f t="shared" ref="AA136:AA141" si="13">Z136*K136</f>
        <v>0</v>
      </c>
      <c r="AR136" s="19" t="s">
        <v>144</v>
      </c>
      <c r="AT136" s="19" t="s">
        <v>140</v>
      </c>
      <c r="AU136" s="19" t="s">
        <v>81</v>
      </c>
      <c r="AY136" s="19" t="s">
        <v>139</v>
      </c>
      <c r="BE136" s="154">
        <f t="shared" ref="BE136:BE141" si="14">IF(U136="základná",N136,0)</f>
        <v>0</v>
      </c>
      <c r="BF136" s="154">
        <f t="shared" ref="BF136:BF141" si="15">IF(U136="znížená",N136,0)</f>
        <v>0</v>
      </c>
      <c r="BG136" s="154">
        <f t="shared" ref="BG136:BG141" si="16">IF(U136="zákl. prenesená",N136,0)</f>
        <v>0</v>
      </c>
      <c r="BH136" s="154">
        <f t="shared" ref="BH136:BH141" si="17">IF(U136="zníž. prenesená",N136,0)</f>
        <v>0</v>
      </c>
      <c r="BI136" s="154">
        <f t="shared" ref="BI136:BI141" si="18">IF(U136="nulová",N136,0)</f>
        <v>0</v>
      </c>
      <c r="BJ136" s="19" t="s">
        <v>81</v>
      </c>
      <c r="BK136" s="155">
        <f t="shared" ref="BK136:BK141" si="19">ROUND(L136*K136,3)</f>
        <v>0</v>
      </c>
      <c r="BL136" s="19" t="s">
        <v>144</v>
      </c>
      <c r="BM136" s="19" t="s">
        <v>166</v>
      </c>
    </row>
    <row r="137" spans="2:65" s="1" customFormat="1" ht="16.5" customHeight="1">
      <c r="B137" s="145"/>
      <c r="C137" s="146" t="s">
        <v>167</v>
      </c>
      <c r="D137" s="146" t="s">
        <v>140</v>
      </c>
      <c r="E137" s="147" t="s">
        <v>168</v>
      </c>
      <c r="F137" s="205" t="s">
        <v>169</v>
      </c>
      <c r="G137" s="205"/>
      <c r="H137" s="205"/>
      <c r="I137" s="205"/>
      <c r="J137" s="148" t="s">
        <v>170</v>
      </c>
      <c r="K137" s="149">
        <v>1.0980000000000001</v>
      </c>
      <c r="L137" s="206">
        <v>0</v>
      </c>
      <c r="M137" s="206"/>
      <c r="N137" s="206">
        <f t="shared" si="10"/>
        <v>0</v>
      </c>
      <c r="O137" s="206"/>
      <c r="P137" s="206"/>
      <c r="Q137" s="206"/>
      <c r="R137" s="150"/>
      <c r="T137" s="151" t="s">
        <v>5</v>
      </c>
      <c r="U137" s="41" t="s">
        <v>38</v>
      </c>
      <c r="V137" s="152">
        <v>0</v>
      </c>
      <c r="W137" s="152">
        <f t="shared" si="11"/>
        <v>0</v>
      </c>
      <c r="X137" s="152">
        <v>0</v>
      </c>
      <c r="Y137" s="152">
        <f t="shared" si="12"/>
        <v>0</v>
      </c>
      <c r="Z137" s="152">
        <v>0</v>
      </c>
      <c r="AA137" s="153">
        <f t="shared" si="13"/>
        <v>0</v>
      </c>
      <c r="AR137" s="19" t="s">
        <v>144</v>
      </c>
      <c r="AT137" s="19" t="s">
        <v>140</v>
      </c>
      <c r="AU137" s="19" t="s">
        <v>81</v>
      </c>
      <c r="AY137" s="19" t="s">
        <v>139</v>
      </c>
      <c r="BE137" s="154">
        <f t="shared" si="14"/>
        <v>0</v>
      </c>
      <c r="BF137" s="154">
        <f t="shared" si="15"/>
        <v>0</v>
      </c>
      <c r="BG137" s="154">
        <f t="shared" si="16"/>
        <v>0</v>
      </c>
      <c r="BH137" s="154">
        <f t="shared" si="17"/>
        <v>0</v>
      </c>
      <c r="BI137" s="154">
        <f t="shared" si="18"/>
        <v>0</v>
      </c>
      <c r="BJ137" s="19" t="s">
        <v>81</v>
      </c>
      <c r="BK137" s="155">
        <f t="shared" si="19"/>
        <v>0</v>
      </c>
      <c r="BL137" s="19" t="s">
        <v>144</v>
      </c>
      <c r="BM137" s="19" t="s">
        <v>171</v>
      </c>
    </row>
    <row r="138" spans="2:65" s="1" customFormat="1" ht="38.25" customHeight="1">
      <c r="B138" s="145"/>
      <c r="C138" s="146" t="s">
        <v>172</v>
      </c>
      <c r="D138" s="146" t="s">
        <v>140</v>
      </c>
      <c r="E138" s="147" t="s">
        <v>173</v>
      </c>
      <c r="F138" s="205" t="s">
        <v>174</v>
      </c>
      <c r="G138" s="205"/>
      <c r="H138" s="205"/>
      <c r="I138" s="205"/>
      <c r="J138" s="148" t="s">
        <v>162</v>
      </c>
      <c r="K138" s="149">
        <v>9.8000000000000004E-2</v>
      </c>
      <c r="L138" s="206">
        <v>0</v>
      </c>
      <c r="M138" s="206"/>
      <c r="N138" s="206">
        <f t="shared" si="10"/>
        <v>0</v>
      </c>
      <c r="O138" s="206"/>
      <c r="P138" s="206"/>
      <c r="Q138" s="206"/>
      <c r="R138" s="150"/>
      <c r="T138" s="151" t="s">
        <v>5</v>
      </c>
      <c r="U138" s="41" t="s">
        <v>38</v>
      </c>
      <c r="V138" s="152">
        <v>0</v>
      </c>
      <c r="W138" s="152">
        <f t="shared" si="11"/>
        <v>0</v>
      </c>
      <c r="X138" s="152">
        <v>0</v>
      </c>
      <c r="Y138" s="152">
        <f t="shared" si="12"/>
        <v>0</v>
      </c>
      <c r="Z138" s="152">
        <v>0</v>
      </c>
      <c r="AA138" s="153">
        <f t="shared" si="13"/>
        <v>0</v>
      </c>
      <c r="AR138" s="19" t="s">
        <v>144</v>
      </c>
      <c r="AT138" s="19" t="s">
        <v>140</v>
      </c>
      <c r="AU138" s="19" t="s">
        <v>81</v>
      </c>
      <c r="AY138" s="19" t="s">
        <v>139</v>
      </c>
      <c r="BE138" s="154">
        <f t="shared" si="14"/>
        <v>0</v>
      </c>
      <c r="BF138" s="154">
        <f t="shared" si="15"/>
        <v>0</v>
      </c>
      <c r="BG138" s="154">
        <f t="shared" si="16"/>
        <v>0</v>
      </c>
      <c r="BH138" s="154">
        <f t="shared" si="17"/>
        <v>0</v>
      </c>
      <c r="BI138" s="154">
        <f t="shared" si="18"/>
        <v>0</v>
      </c>
      <c r="BJ138" s="19" t="s">
        <v>81</v>
      </c>
      <c r="BK138" s="155">
        <f t="shared" si="19"/>
        <v>0</v>
      </c>
      <c r="BL138" s="19" t="s">
        <v>144</v>
      </c>
      <c r="BM138" s="19" t="s">
        <v>175</v>
      </c>
    </row>
    <row r="139" spans="2:65" s="1" customFormat="1" ht="16.5" customHeight="1">
      <c r="B139" s="145"/>
      <c r="C139" s="156" t="s">
        <v>158</v>
      </c>
      <c r="D139" s="156" t="s">
        <v>159</v>
      </c>
      <c r="E139" s="157" t="s">
        <v>176</v>
      </c>
      <c r="F139" s="217" t="s">
        <v>177</v>
      </c>
      <c r="G139" s="217"/>
      <c r="H139" s="217"/>
      <c r="I139" s="217"/>
      <c r="J139" s="158" t="s">
        <v>162</v>
      </c>
      <c r="K139" s="159">
        <v>9.8000000000000004E-2</v>
      </c>
      <c r="L139" s="206">
        <v>0</v>
      </c>
      <c r="M139" s="206"/>
      <c r="N139" s="218">
        <f t="shared" si="10"/>
        <v>0</v>
      </c>
      <c r="O139" s="206"/>
      <c r="P139" s="206"/>
      <c r="Q139" s="206"/>
      <c r="R139" s="150"/>
      <c r="T139" s="151" t="s">
        <v>5</v>
      </c>
      <c r="U139" s="41" t="s">
        <v>38</v>
      </c>
      <c r="V139" s="152">
        <v>0</v>
      </c>
      <c r="W139" s="152">
        <f t="shared" si="11"/>
        <v>0</v>
      </c>
      <c r="X139" s="152">
        <v>0</v>
      </c>
      <c r="Y139" s="152">
        <f t="shared" si="12"/>
        <v>0</v>
      </c>
      <c r="Z139" s="152">
        <v>0</v>
      </c>
      <c r="AA139" s="153">
        <f t="shared" si="13"/>
        <v>0</v>
      </c>
      <c r="AR139" s="19" t="s">
        <v>154</v>
      </c>
      <c r="AT139" s="19" t="s">
        <v>159</v>
      </c>
      <c r="AU139" s="19" t="s">
        <v>81</v>
      </c>
      <c r="AY139" s="19" t="s">
        <v>139</v>
      </c>
      <c r="BE139" s="154">
        <f t="shared" si="14"/>
        <v>0</v>
      </c>
      <c r="BF139" s="154">
        <f t="shared" si="15"/>
        <v>0</v>
      </c>
      <c r="BG139" s="154">
        <f t="shared" si="16"/>
        <v>0</v>
      </c>
      <c r="BH139" s="154">
        <f t="shared" si="17"/>
        <v>0</v>
      </c>
      <c r="BI139" s="154">
        <f t="shared" si="18"/>
        <v>0</v>
      </c>
      <c r="BJ139" s="19" t="s">
        <v>81</v>
      </c>
      <c r="BK139" s="155">
        <f t="shared" si="19"/>
        <v>0</v>
      </c>
      <c r="BL139" s="19" t="s">
        <v>144</v>
      </c>
      <c r="BM139" s="19" t="s">
        <v>10</v>
      </c>
    </row>
    <row r="140" spans="2:65" s="1" customFormat="1" ht="25.5" customHeight="1">
      <c r="B140" s="145"/>
      <c r="C140" s="146" t="s">
        <v>178</v>
      </c>
      <c r="D140" s="146" t="s">
        <v>140</v>
      </c>
      <c r="E140" s="147" t="s">
        <v>179</v>
      </c>
      <c r="F140" s="205" t="s">
        <v>180</v>
      </c>
      <c r="G140" s="205"/>
      <c r="H140" s="205"/>
      <c r="I140" s="205"/>
      <c r="J140" s="148" t="s">
        <v>143</v>
      </c>
      <c r="K140" s="149">
        <v>1.8180000000000001</v>
      </c>
      <c r="L140" s="206">
        <v>0</v>
      </c>
      <c r="M140" s="206"/>
      <c r="N140" s="206">
        <f t="shared" si="10"/>
        <v>0</v>
      </c>
      <c r="O140" s="206"/>
      <c r="P140" s="206"/>
      <c r="Q140" s="206"/>
      <c r="R140" s="150"/>
      <c r="T140" s="151" t="s">
        <v>5</v>
      </c>
      <c r="U140" s="41" t="s">
        <v>38</v>
      </c>
      <c r="V140" s="152">
        <v>0</v>
      </c>
      <c r="W140" s="152">
        <f t="shared" si="11"/>
        <v>0</v>
      </c>
      <c r="X140" s="152">
        <v>0</v>
      </c>
      <c r="Y140" s="152">
        <f t="shared" si="12"/>
        <v>0</v>
      </c>
      <c r="Z140" s="152">
        <v>0</v>
      </c>
      <c r="AA140" s="153">
        <f t="shared" si="13"/>
        <v>0</v>
      </c>
      <c r="AR140" s="19" t="s">
        <v>144</v>
      </c>
      <c r="AT140" s="19" t="s">
        <v>140</v>
      </c>
      <c r="AU140" s="19" t="s">
        <v>81</v>
      </c>
      <c r="AY140" s="19" t="s">
        <v>139</v>
      </c>
      <c r="BE140" s="154">
        <f t="shared" si="14"/>
        <v>0</v>
      </c>
      <c r="BF140" s="154">
        <f t="shared" si="15"/>
        <v>0</v>
      </c>
      <c r="BG140" s="154">
        <f t="shared" si="16"/>
        <v>0</v>
      </c>
      <c r="BH140" s="154">
        <f t="shared" si="17"/>
        <v>0</v>
      </c>
      <c r="BI140" s="154">
        <f t="shared" si="18"/>
        <v>0</v>
      </c>
      <c r="BJ140" s="19" t="s">
        <v>81</v>
      </c>
      <c r="BK140" s="155">
        <f t="shared" si="19"/>
        <v>0</v>
      </c>
      <c r="BL140" s="19" t="s">
        <v>144</v>
      </c>
      <c r="BM140" s="19" t="s">
        <v>181</v>
      </c>
    </row>
    <row r="141" spans="2:65" s="1" customFormat="1" ht="16.5" customHeight="1">
      <c r="B141" s="145"/>
      <c r="C141" s="146" t="s">
        <v>163</v>
      </c>
      <c r="D141" s="146" t="s">
        <v>140</v>
      </c>
      <c r="E141" s="147" t="s">
        <v>182</v>
      </c>
      <c r="F141" s="205" t="s">
        <v>183</v>
      </c>
      <c r="G141" s="205"/>
      <c r="H141" s="205"/>
      <c r="I141" s="205"/>
      <c r="J141" s="148" t="s">
        <v>143</v>
      </c>
      <c r="K141" s="149">
        <v>161.68299999999999</v>
      </c>
      <c r="L141" s="206">
        <v>0</v>
      </c>
      <c r="M141" s="206"/>
      <c r="N141" s="206">
        <f t="shared" si="10"/>
        <v>0</v>
      </c>
      <c r="O141" s="206"/>
      <c r="P141" s="206"/>
      <c r="Q141" s="206"/>
      <c r="R141" s="150"/>
      <c r="T141" s="151" t="s">
        <v>5</v>
      </c>
      <c r="U141" s="41" t="s">
        <v>38</v>
      </c>
      <c r="V141" s="152">
        <v>0</v>
      </c>
      <c r="W141" s="152">
        <f t="shared" si="11"/>
        <v>0</v>
      </c>
      <c r="X141" s="152">
        <v>0</v>
      </c>
      <c r="Y141" s="152">
        <f t="shared" si="12"/>
        <v>0</v>
      </c>
      <c r="Z141" s="152">
        <v>0</v>
      </c>
      <c r="AA141" s="153">
        <f t="shared" si="13"/>
        <v>0</v>
      </c>
      <c r="AR141" s="19" t="s">
        <v>144</v>
      </c>
      <c r="AT141" s="19" t="s">
        <v>140</v>
      </c>
      <c r="AU141" s="19" t="s">
        <v>81</v>
      </c>
      <c r="AY141" s="19" t="s">
        <v>139</v>
      </c>
      <c r="BE141" s="154">
        <f t="shared" si="14"/>
        <v>0</v>
      </c>
      <c r="BF141" s="154">
        <f t="shared" si="15"/>
        <v>0</v>
      </c>
      <c r="BG141" s="154">
        <f t="shared" si="16"/>
        <v>0</v>
      </c>
      <c r="BH141" s="154">
        <f t="shared" si="17"/>
        <v>0</v>
      </c>
      <c r="BI141" s="154">
        <f t="shared" si="18"/>
        <v>0</v>
      </c>
      <c r="BJ141" s="19" t="s">
        <v>81</v>
      </c>
      <c r="BK141" s="155">
        <f t="shared" si="19"/>
        <v>0</v>
      </c>
      <c r="BL141" s="19" t="s">
        <v>144</v>
      </c>
      <c r="BM141" s="19" t="s">
        <v>184</v>
      </c>
    </row>
    <row r="142" spans="2:65" s="10" customFormat="1" ht="29.85" customHeight="1">
      <c r="B142" s="134"/>
      <c r="C142" s="135"/>
      <c r="D142" s="144" t="s">
        <v>110</v>
      </c>
      <c r="E142" s="144"/>
      <c r="F142" s="144"/>
      <c r="G142" s="144"/>
      <c r="H142" s="144"/>
      <c r="I142" s="144"/>
      <c r="J142" s="144"/>
      <c r="K142" s="144"/>
      <c r="L142" s="144"/>
      <c r="M142" s="144"/>
      <c r="N142" s="213">
        <f>BK142</f>
        <v>0</v>
      </c>
      <c r="O142" s="214"/>
      <c r="P142" s="214"/>
      <c r="Q142" s="214"/>
      <c r="R142" s="137"/>
      <c r="T142" s="138"/>
      <c r="U142" s="135"/>
      <c r="V142" s="135"/>
      <c r="W142" s="139">
        <f>SUM(W143:W145)</f>
        <v>0</v>
      </c>
      <c r="X142" s="135"/>
      <c r="Y142" s="139">
        <f>SUM(Y143:Y145)</f>
        <v>0</v>
      </c>
      <c r="Z142" s="135"/>
      <c r="AA142" s="140">
        <f>SUM(AA143:AA145)</f>
        <v>0</v>
      </c>
      <c r="AR142" s="141" t="s">
        <v>78</v>
      </c>
      <c r="AT142" s="142" t="s">
        <v>70</v>
      </c>
      <c r="AU142" s="142" t="s">
        <v>78</v>
      </c>
      <c r="AY142" s="141" t="s">
        <v>139</v>
      </c>
      <c r="BK142" s="143">
        <f>SUM(BK143:BK145)</f>
        <v>0</v>
      </c>
    </row>
    <row r="143" spans="2:65" s="1" customFormat="1" ht="38.25" customHeight="1">
      <c r="B143" s="145"/>
      <c r="C143" s="146" t="s">
        <v>185</v>
      </c>
      <c r="D143" s="146" t="s">
        <v>140</v>
      </c>
      <c r="E143" s="147" t="s">
        <v>186</v>
      </c>
      <c r="F143" s="205" t="s">
        <v>187</v>
      </c>
      <c r="G143" s="205"/>
      <c r="H143" s="205"/>
      <c r="I143" s="205"/>
      <c r="J143" s="148" t="s">
        <v>143</v>
      </c>
      <c r="K143" s="149">
        <v>20.5</v>
      </c>
      <c r="L143" s="206">
        <v>0</v>
      </c>
      <c r="M143" s="206"/>
      <c r="N143" s="206">
        <f>ROUND(L143*K143,3)</f>
        <v>0</v>
      </c>
      <c r="O143" s="206"/>
      <c r="P143" s="206"/>
      <c r="Q143" s="206"/>
      <c r="R143" s="150"/>
      <c r="T143" s="151" t="s">
        <v>5</v>
      </c>
      <c r="U143" s="41" t="s">
        <v>38</v>
      </c>
      <c r="V143" s="152">
        <v>0</v>
      </c>
      <c r="W143" s="152">
        <f>V143*K143</f>
        <v>0</v>
      </c>
      <c r="X143" s="152">
        <v>0</v>
      </c>
      <c r="Y143" s="152">
        <f>X143*K143</f>
        <v>0</v>
      </c>
      <c r="Z143" s="152">
        <v>0</v>
      </c>
      <c r="AA143" s="153">
        <f>Z143*K143</f>
        <v>0</v>
      </c>
      <c r="AR143" s="19" t="s">
        <v>144</v>
      </c>
      <c r="AT143" s="19" t="s">
        <v>140</v>
      </c>
      <c r="AU143" s="19" t="s">
        <v>81</v>
      </c>
      <c r="AY143" s="19" t="s">
        <v>139</v>
      </c>
      <c r="BE143" s="154">
        <f>IF(U143="základná",N143,0)</f>
        <v>0</v>
      </c>
      <c r="BF143" s="154">
        <f>IF(U143="znížená",N143,0)</f>
        <v>0</v>
      </c>
      <c r="BG143" s="154">
        <f>IF(U143="zákl. prenesená",N143,0)</f>
        <v>0</v>
      </c>
      <c r="BH143" s="154">
        <f>IF(U143="zníž. prenesená",N143,0)</f>
        <v>0</v>
      </c>
      <c r="BI143" s="154">
        <f>IF(U143="nulová",N143,0)</f>
        <v>0</v>
      </c>
      <c r="BJ143" s="19" t="s">
        <v>81</v>
      </c>
      <c r="BK143" s="155">
        <f>ROUND(L143*K143,3)</f>
        <v>0</v>
      </c>
      <c r="BL143" s="19" t="s">
        <v>144</v>
      </c>
      <c r="BM143" s="19" t="s">
        <v>188</v>
      </c>
    </row>
    <row r="144" spans="2:65" s="1" customFormat="1" ht="38.25" customHeight="1">
      <c r="B144" s="145"/>
      <c r="C144" s="146" t="s">
        <v>166</v>
      </c>
      <c r="D144" s="146" t="s">
        <v>140</v>
      </c>
      <c r="E144" s="147" t="s">
        <v>189</v>
      </c>
      <c r="F144" s="205" t="s">
        <v>190</v>
      </c>
      <c r="G144" s="205"/>
      <c r="H144" s="205"/>
      <c r="I144" s="205"/>
      <c r="J144" s="148" t="s">
        <v>143</v>
      </c>
      <c r="K144" s="149">
        <v>35.369999999999997</v>
      </c>
      <c r="L144" s="206">
        <v>0</v>
      </c>
      <c r="M144" s="206"/>
      <c r="N144" s="206">
        <f>ROUND(L144*K144,3)</f>
        <v>0</v>
      </c>
      <c r="O144" s="206"/>
      <c r="P144" s="206"/>
      <c r="Q144" s="206"/>
      <c r="R144" s="150"/>
      <c r="T144" s="151" t="s">
        <v>5</v>
      </c>
      <c r="U144" s="41" t="s">
        <v>38</v>
      </c>
      <c r="V144" s="152">
        <v>0</v>
      </c>
      <c r="W144" s="152">
        <f>V144*K144</f>
        <v>0</v>
      </c>
      <c r="X144" s="152">
        <v>0</v>
      </c>
      <c r="Y144" s="152">
        <f>X144*K144</f>
        <v>0</v>
      </c>
      <c r="Z144" s="152">
        <v>0</v>
      </c>
      <c r="AA144" s="153">
        <f>Z144*K144</f>
        <v>0</v>
      </c>
      <c r="AR144" s="19" t="s">
        <v>144</v>
      </c>
      <c r="AT144" s="19" t="s">
        <v>140</v>
      </c>
      <c r="AU144" s="19" t="s">
        <v>81</v>
      </c>
      <c r="AY144" s="19" t="s">
        <v>139</v>
      </c>
      <c r="BE144" s="154">
        <f>IF(U144="základná",N144,0)</f>
        <v>0</v>
      </c>
      <c r="BF144" s="154">
        <f>IF(U144="znížená",N144,0)</f>
        <v>0</v>
      </c>
      <c r="BG144" s="154">
        <f>IF(U144="zákl. prenesená",N144,0)</f>
        <v>0</v>
      </c>
      <c r="BH144" s="154">
        <f>IF(U144="zníž. prenesená",N144,0)</f>
        <v>0</v>
      </c>
      <c r="BI144" s="154">
        <f>IF(U144="nulová",N144,0)</f>
        <v>0</v>
      </c>
      <c r="BJ144" s="19" t="s">
        <v>81</v>
      </c>
      <c r="BK144" s="155">
        <f>ROUND(L144*K144,3)</f>
        <v>0</v>
      </c>
      <c r="BL144" s="19" t="s">
        <v>144</v>
      </c>
      <c r="BM144" s="19" t="s">
        <v>191</v>
      </c>
    </row>
    <row r="145" spans="2:65" s="1" customFormat="1" ht="25.5" customHeight="1">
      <c r="B145" s="145"/>
      <c r="C145" s="146" t="s">
        <v>192</v>
      </c>
      <c r="D145" s="146" t="s">
        <v>140</v>
      </c>
      <c r="E145" s="147" t="s">
        <v>193</v>
      </c>
      <c r="F145" s="205" t="s">
        <v>194</v>
      </c>
      <c r="G145" s="205"/>
      <c r="H145" s="205"/>
      <c r="I145" s="205"/>
      <c r="J145" s="148" t="s">
        <v>143</v>
      </c>
      <c r="K145" s="149">
        <v>35.369999999999997</v>
      </c>
      <c r="L145" s="206">
        <v>0</v>
      </c>
      <c r="M145" s="206"/>
      <c r="N145" s="206">
        <f>ROUND(L145*K145,3)</f>
        <v>0</v>
      </c>
      <c r="O145" s="206"/>
      <c r="P145" s="206"/>
      <c r="Q145" s="206"/>
      <c r="R145" s="150"/>
      <c r="T145" s="151" t="s">
        <v>5</v>
      </c>
      <c r="U145" s="41" t="s">
        <v>38</v>
      </c>
      <c r="V145" s="152">
        <v>0</v>
      </c>
      <c r="W145" s="152">
        <f>V145*K145</f>
        <v>0</v>
      </c>
      <c r="X145" s="152">
        <v>0</v>
      </c>
      <c r="Y145" s="152">
        <f>X145*K145</f>
        <v>0</v>
      </c>
      <c r="Z145" s="152">
        <v>0</v>
      </c>
      <c r="AA145" s="153">
        <f>Z145*K145</f>
        <v>0</v>
      </c>
      <c r="AR145" s="19" t="s">
        <v>144</v>
      </c>
      <c r="AT145" s="19" t="s">
        <v>140</v>
      </c>
      <c r="AU145" s="19" t="s">
        <v>81</v>
      </c>
      <c r="AY145" s="19" t="s">
        <v>139</v>
      </c>
      <c r="BE145" s="154">
        <f>IF(U145="základná",N145,0)</f>
        <v>0</v>
      </c>
      <c r="BF145" s="154">
        <f>IF(U145="znížená",N145,0)</f>
        <v>0</v>
      </c>
      <c r="BG145" s="154">
        <f>IF(U145="zákl. prenesená",N145,0)</f>
        <v>0</v>
      </c>
      <c r="BH145" s="154">
        <f>IF(U145="zníž. prenesená",N145,0)</f>
        <v>0</v>
      </c>
      <c r="BI145" s="154">
        <f>IF(U145="nulová",N145,0)</f>
        <v>0</v>
      </c>
      <c r="BJ145" s="19" t="s">
        <v>81</v>
      </c>
      <c r="BK145" s="155">
        <f>ROUND(L145*K145,3)</f>
        <v>0</v>
      </c>
      <c r="BL145" s="19" t="s">
        <v>144</v>
      </c>
      <c r="BM145" s="19" t="s">
        <v>195</v>
      </c>
    </row>
    <row r="146" spans="2:65" s="10" customFormat="1" ht="29.85" customHeight="1">
      <c r="B146" s="134"/>
      <c r="C146" s="135"/>
      <c r="D146" s="144" t="s">
        <v>111</v>
      </c>
      <c r="E146" s="144"/>
      <c r="F146" s="144"/>
      <c r="G146" s="144"/>
      <c r="H146" s="144"/>
      <c r="I146" s="144"/>
      <c r="J146" s="144"/>
      <c r="K146" s="144"/>
      <c r="L146" s="144"/>
      <c r="M146" s="144"/>
      <c r="N146" s="213">
        <f>BK146</f>
        <v>0</v>
      </c>
      <c r="O146" s="214"/>
      <c r="P146" s="214"/>
      <c r="Q146" s="214"/>
      <c r="R146" s="137"/>
      <c r="T146" s="138"/>
      <c r="U146" s="135"/>
      <c r="V146" s="135"/>
      <c r="W146" s="139">
        <f>SUM(W147:W157)</f>
        <v>0</v>
      </c>
      <c r="X146" s="135"/>
      <c r="Y146" s="139">
        <f>SUM(Y147:Y157)</f>
        <v>0</v>
      </c>
      <c r="Z146" s="135"/>
      <c r="AA146" s="140">
        <f>SUM(AA147:AA157)</f>
        <v>0</v>
      </c>
      <c r="AR146" s="141" t="s">
        <v>78</v>
      </c>
      <c r="AT146" s="142" t="s">
        <v>70</v>
      </c>
      <c r="AU146" s="142" t="s">
        <v>78</v>
      </c>
      <c r="AY146" s="141" t="s">
        <v>139</v>
      </c>
      <c r="BK146" s="143">
        <f>SUM(BK147:BK157)</f>
        <v>0</v>
      </c>
    </row>
    <row r="147" spans="2:65" s="1" customFormat="1" ht="25.5" customHeight="1">
      <c r="B147" s="145"/>
      <c r="C147" s="146" t="s">
        <v>196</v>
      </c>
      <c r="D147" s="146" t="s">
        <v>140</v>
      </c>
      <c r="E147" s="147" t="s">
        <v>197</v>
      </c>
      <c r="F147" s="205" t="s">
        <v>198</v>
      </c>
      <c r="G147" s="205"/>
      <c r="H147" s="205"/>
      <c r="I147" s="205"/>
      <c r="J147" s="148" t="s">
        <v>143</v>
      </c>
      <c r="K147" s="149">
        <v>6.5</v>
      </c>
      <c r="L147" s="206">
        <v>0</v>
      </c>
      <c r="M147" s="206"/>
      <c r="N147" s="206">
        <f t="shared" ref="N147:N157" si="20">ROUND(L147*K147,3)</f>
        <v>0</v>
      </c>
      <c r="O147" s="206"/>
      <c r="P147" s="206"/>
      <c r="Q147" s="206"/>
      <c r="R147" s="150"/>
      <c r="T147" s="151" t="s">
        <v>5</v>
      </c>
      <c r="U147" s="41" t="s">
        <v>38</v>
      </c>
      <c r="V147" s="152">
        <v>0</v>
      </c>
      <c r="W147" s="152">
        <f t="shared" ref="W147:W157" si="21">V147*K147</f>
        <v>0</v>
      </c>
      <c r="X147" s="152">
        <v>0</v>
      </c>
      <c r="Y147" s="152">
        <f t="shared" ref="Y147:Y157" si="22">X147*K147</f>
        <v>0</v>
      </c>
      <c r="Z147" s="152">
        <v>0</v>
      </c>
      <c r="AA147" s="153">
        <f t="shared" ref="AA147:AA157" si="23">Z147*K147</f>
        <v>0</v>
      </c>
      <c r="AR147" s="19" t="s">
        <v>144</v>
      </c>
      <c r="AT147" s="19" t="s">
        <v>140</v>
      </c>
      <c r="AU147" s="19" t="s">
        <v>81</v>
      </c>
      <c r="AY147" s="19" t="s">
        <v>139</v>
      </c>
      <c r="BE147" s="154">
        <f t="shared" ref="BE147:BE157" si="24">IF(U147="základná",N147,0)</f>
        <v>0</v>
      </c>
      <c r="BF147" s="154">
        <f t="shared" ref="BF147:BF157" si="25">IF(U147="znížená",N147,0)</f>
        <v>0</v>
      </c>
      <c r="BG147" s="154">
        <f t="shared" ref="BG147:BG157" si="26">IF(U147="zákl. prenesená",N147,0)</f>
        <v>0</v>
      </c>
      <c r="BH147" s="154">
        <f t="shared" ref="BH147:BH157" si="27">IF(U147="zníž. prenesená",N147,0)</f>
        <v>0</v>
      </c>
      <c r="BI147" s="154">
        <f t="shared" ref="BI147:BI157" si="28">IF(U147="nulová",N147,0)</f>
        <v>0</v>
      </c>
      <c r="BJ147" s="19" t="s">
        <v>81</v>
      </c>
      <c r="BK147" s="155">
        <f t="shared" ref="BK147:BK157" si="29">ROUND(L147*K147,3)</f>
        <v>0</v>
      </c>
      <c r="BL147" s="19" t="s">
        <v>144</v>
      </c>
      <c r="BM147" s="19" t="s">
        <v>199</v>
      </c>
    </row>
    <row r="148" spans="2:65" s="1" customFormat="1" ht="38.25" customHeight="1">
      <c r="B148" s="145"/>
      <c r="C148" s="146" t="s">
        <v>10</v>
      </c>
      <c r="D148" s="146" t="s">
        <v>140</v>
      </c>
      <c r="E148" s="147" t="s">
        <v>200</v>
      </c>
      <c r="F148" s="205" t="s">
        <v>201</v>
      </c>
      <c r="G148" s="205"/>
      <c r="H148" s="205"/>
      <c r="I148" s="205"/>
      <c r="J148" s="148" t="s">
        <v>143</v>
      </c>
      <c r="K148" s="149">
        <v>6.5</v>
      </c>
      <c r="L148" s="206">
        <v>0</v>
      </c>
      <c r="M148" s="206"/>
      <c r="N148" s="206">
        <f t="shared" si="20"/>
        <v>0</v>
      </c>
      <c r="O148" s="206"/>
      <c r="P148" s="206"/>
      <c r="Q148" s="206"/>
      <c r="R148" s="150"/>
      <c r="T148" s="151" t="s">
        <v>5</v>
      </c>
      <c r="U148" s="41" t="s">
        <v>38</v>
      </c>
      <c r="V148" s="152">
        <v>0</v>
      </c>
      <c r="W148" s="152">
        <f t="shared" si="21"/>
        <v>0</v>
      </c>
      <c r="X148" s="152">
        <v>0</v>
      </c>
      <c r="Y148" s="152">
        <f t="shared" si="22"/>
        <v>0</v>
      </c>
      <c r="Z148" s="152">
        <v>0</v>
      </c>
      <c r="AA148" s="153">
        <f t="shared" si="23"/>
        <v>0</v>
      </c>
      <c r="AR148" s="19" t="s">
        <v>144</v>
      </c>
      <c r="AT148" s="19" t="s">
        <v>140</v>
      </c>
      <c r="AU148" s="19" t="s">
        <v>81</v>
      </c>
      <c r="AY148" s="19" t="s">
        <v>139</v>
      </c>
      <c r="BE148" s="154">
        <f t="shared" si="24"/>
        <v>0</v>
      </c>
      <c r="BF148" s="154">
        <f t="shared" si="25"/>
        <v>0</v>
      </c>
      <c r="BG148" s="154">
        <f t="shared" si="26"/>
        <v>0</v>
      </c>
      <c r="BH148" s="154">
        <f t="shared" si="27"/>
        <v>0</v>
      </c>
      <c r="BI148" s="154">
        <f t="shared" si="28"/>
        <v>0</v>
      </c>
      <c r="BJ148" s="19" t="s">
        <v>81</v>
      </c>
      <c r="BK148" s="155">
        <f t="shared" si="29"/>
        <v>0</v>
      </c>
      <c r="BL148" s="19" t="s">
        <v>144</v>
      </c>
      <c r="BM148" s="19" t="s">
        <v>202</v>
      </c>
    </row>
    <row r="149" spans="2:65" s="1" customFormat="1" ht="38.25" customHeight="1">
      <c r="B149" s="145"/>
      <c r="C149" s="146" t="s">
        <v>203</v>
      </c>
      <c r="D149" s="146" t="s">
        <v>140</v>
      </c>
      <c r="E149" s="147" t="s">
        <v>204</v>
      </c>
      <c r="F149" s="205" t="s">
        <v>205</v>
      </c>
      <c r="G149" s="205"/>
      <c r="H149" s="205"/>
      <c r="I149" s="205"/>
      <c r="J149" s="148" t="s">
        <v>143</v>
      </c>
      <c r="K149" s="149">
        <v>334.06</v>
      </c>
      <c r="L149" s="206">
        <v>0</v>
      </c>
      <c r="M149" s="206"/>
      <c r="N149" s="206">
        <f t="shared" si="20"/>
        <v>0</v>
      </c>
      <c r="O149" s="206"/>
      <c r="P149" s="206"/>
      <c r="Q149" s="206"/>
      <c r="R149" s="150"/>
      <c r="T149" s="151" t="s">
        <v>5</v>
      </c>
      <c r="U149" s="41" t="s">
        <v>38</v>
      </c>
      <c r="V149" s="152">
        <v>0</v>
      </c>
      <c r="W149" s="152">
        <f t="shared" si="21"/>
        <v>0</v>
      </c>
      <c r="X149" s="152">
        <v>0</v>
      </c>
      <c r="Y149" s="152">
        <f t="shared" si="22"/>
        <v>0</v>
      </c>
      <c r="Z149" s="152">
        <v>0</v>
      </c>
      <c r="AA149" s="153">
        <f t="shared" si="23"/>
        <v>0</v>
      </c>
      <c r="AR149" s="19" t="s">
        <v>144</v>
      </c>
      <c r="AT149" s="19" t="s">
        <v>140</v>
      </c>
      <c r="AU149" s="19" t="s">
        <v>81</v>
      </c>
      <c r="AY149" s="19" t="s">
        <v>139</v>
      </c>
      <c r="BE149" s="154">
        <f t="shared" si="24"/>
        <v>0</v>
      </c>
      <c r="BF149" s="154">
        <f t="shared" si="25"/>
        <v>0</v>
      </c>
      <c r="BG149" s="154">
        <f t="shared" si="26"/>
        <v>0</v>
      </c>
      <c r="BH149" s="154">
        <f t="shared" si="27"/>
        <v>0</v>
      </c>
      <c r="BI149" s="154">
        <f t="shared" si="28"/>
        <v>0</v>
      </c>
      <c r="BJ149" s="19" t="s">
        <v>81</v>
      </c>
      <c r="BK149" s="155">
        <f t="shared" si="29"/>
        <v>0</v>
      </c>
      <c r="BL149" s="19" t="s">
        <v>144</v>
      </c>
      <c r="BM149" s="19" t="s">
        <v>206</v>
      </c>
    </row>
    <row r="150" spans="2:65" s="1" customFormat="1" ht="38.25" customHeight="1">
      <c r="B150" s="145"/>
      <c r="C150" s="146" t="s">
        <v>181</v>
      </c>
      <c r="D150" s="146" t="s">
        <v>140</v>
      </c>
      <c r="E150" s="147" t="s">
        <v>207</v>
      </c>
      <c r="F150" s="205" t="s">
        <v>208</v>
      </c>
      <c r="G150" s="205"/>
      <c r="H150" s="205"/>
      <c r="I150" s="205"/>
      <c r="J150" s="148" t="s">
        <v>143</v>
      </c>
      <c r="K150" s="149">
        <v>52.56</v>
      </c>
      <c r="L150" s="206">
        <v>0</v>
      </c>
      <c r="M150" s="206"/>
      <c r="N150" s="206">
        <f t="shared" si="20"/>
        <v>0</v>
      </c>
      <c r="O150" s="206"/>
      <c r="P150" s="206"/>
      <c r="Q150" s="206"/>
      <c r="R150" s="150"/>
      <c r="T150" s="151" t="s">
        <v>5</v>
      </c>
      <c r="U150" s="41" t="s">
        <v>38</v>
      </c>
      <c r="V150" s="152">
        <v>0</v>
      </c>
      <c r="W150" s="152">
        <f t="shared" si="21"/>
        <v>0</v>
      </c>
      <c r="X150" s="152">
        <v>0</v>
      </c>
      <c r="Y150" s="152">
        <f t="shared" si="22"/>
        <v>0</v>
      </c>
      <c r="Z150" s="152">
        <v>0</v>
      </c>
      <c r="AA150" s="153">
        <f t="shared" si="23"/>
        <v>0</v>
      </c>
      <c r="AR150" s="19" t="s">
        <v>144</v>
      </c>
      <c r="AT150" s="19" t="s">
        <v>140</v>
      </c>
      <c r="AU150" s="19" t="s">
        <v>81</v>
      </c>
      <c r="AY150" s="19" t="s">
        <v>139</v>
      </c>
      <c r="BE150" s="154">
        <f t="shared" si="24"/>
        <v>0</v>
      </c>
      <c r="BF150" s="154">
        <f t="shared" si="25"/>
        <v>0</v>
      </c>
      <c r="BG150" s="154">
        <f t="shared" si="26"/>
        <v>0</v>
      </c>
      <c r="BH150" s="154">
        <f t="shared" si="27"/>
        <v>0</v>
      </c>
      <c r="BI150" s="154">
        <f t="shared" si="28"/>
        <v>0</v>
      </c>
      <c r="BJ150" s="19" t="s">
        <v>81</v>
      </c>
      <c r="BK150" s="155">
        <f t="shared" si="29"/>
        <v>0</v>
      </c>
      <c r="BL150" s="19" t="s">
        <v>144</v>
      </c>
      <c r="BM150" s="19" t="s">
        <v>209</v>
      </c>
    </row>
    <row r="151" spans="2:65" s="1" customFormat="1" ht="38.25" customHeight="1">
      <c r="B151" s="145"/>
      <c r="C151" s="146" t="s">
        <v>210</v>
      </c>
      <c r="D151" s="146" t="s">
        <v>140</v>
      </c>
      <c r="E151" s="147" t="s">
        <v>211</v>
      </c>
      <c r="F151" s="205" t="s">
        <v>212</v>
      </c>
      <c r="G151" s="205"/>
      <c r="H151" s="205"/>
      <c r="I151" s="205"/>
      <c r="J151" s="148" t="s">
        <v>143</v>
      </c>
      <c r="K151" s="149">
        <v>88.52</v>
      </c>
      <c r="L151" s="206">
        <v>0</v>
      </c>
      <c r="M151" s="206"/>
      <c r="N151" s="206">
        <f t="shared" si="20"/>
        <v>0</v>
      </c>
      <c r="O151" s="206"/>
      <c r="P151" s="206"/>
      <c r="Q151" s="206"/>
      <c r="R151" s="150"/>
      <c r="T151" s="151" t="s">
        <v>5</v>
      </c>
      <c r="U151" s="41" t="s">
        <v>38</v>
      </c>
      <c r="V151" s="152">
        <v>0</v>
      </c>
      <c r="W151" s="152">
        <f t="shared" si="21"/>
        <v>0</v>
      </c>
      <c r="X151" s="152">
        <v>0</v>
      </c>
      <c r="Y151" s="152">
        <f t="shared" si="22"/>
        <v>0</v>
      </c>
      <c r="Z151" s="152">
        <v>0</v>
      </c>
      <c r="AA151" s="153">
        <f t="shared" si="23"/>
        <v>0</v>
      </c>
      <c r="AR151" s="19" t="s">
        <v>144</v>
      </c>
      <c r="AT151" s="19" t="s">
        <v>140</v>
      </c>
      <c r="AU151" s="19" t="s">
        <v>81</v>
      </c>
      <c r="AY151" s="19" t="s">
        <v>139</v>
      </c>
      <c r="BE151" s="154">
        <f t="shared" si="24"/>
        <v>0</v>
      </c>
      <c r="BF151" s="154">
        <f t="shared" si="25"/>
        <v>0</v>
      </c>
      <c r="BG151" s="154">
        <f t="shared" si="26"/>
        <v>0</v>
      </c>
      <c r="BH151" s="154">
        <f t="shared" si="27"/>
        <v>0</v>
      </c>
      <c r="BI151" s="154">
        <f t="shared" si="28"/>
        <v>0</v>
      </c>
      <c r="BJ151" s="19" t="s">
        <v>81</v>
      </c>
      <c r="BK151" s="155">
        <f t="shared" si="29"/>
        <v>0</v>
      </c>
      <c r="BL151" s="19" t="s">
        <v>144</v>
      </c>
      <c r="BM151" s="19" t="s">
        <v>213</v>
      </c>
    </row>
    <row r="152" spans="2:65" s="1" customFormat="1" ht="16.5" customHeight="1">
      <c r="B152" s="145"/>
      <c r="C152" s="146" t="s">
        <v>184</v>
      </c>
      <c r="D152" s="146" t="s">
        <v>140</v>
      </c>
      <c r="E152" s="147" t="s">
        <v>214</v>
      </c>
      <c r="F152" s="205" t="s">
        <v>215</v>
      </c>
      <c r="G152" s="205"/>
      <c r="H152" s="205"/>
      <c r="I152" s="205"/>
      <c r="J152" s="148" t="s">
        <v>143</v>
      </c>
      <c r="K152" s="149">
        <v>334.06</v>
      </c>
      <c r="L152" s="206">
        <v>0</v>
      </c>
      <c r="M152" s="206"/>
      <c r="N152" s="206">
        <f t="shared" si="20"/>
        <v>0</v>
      </c>
      <c r="O152" s="206"/>
      <c r="P152" s="206"/>
      <c r="Q152" s="206"/>
      <c r="R152" s="150"/>
      <c r="T152" s="151" t="s">
        <v>5</v>
      </c>
      <c r="U152" s="41" t="s">
        <v>38</v>
      </c>
      <c r="V152" s="152">
        <v>0</v>
      </c>
      <c r="W152" s="152">
        <f t="shared" si="21"/>
        <v>0</v>
      </c>
      <c r="X152" s="152">
        <v>0</v>
      </c>
      <c r="Y152" s="152">
        <f t="shared" si="22"/>
        <v>0</v>
      </c>
      <c r="Z152" s="152">
        <v>0</v>
      </c>
      <c r="AA152" s="153">
        <f t="shared" si="23"/>
        <v>0</v>
      </c>
      <c r="AR152" s="19" t="s">
        <v>144</v>
      </c>
      <c r="AT152" s="19" t="s">
        <v>140</v>
      </c>
      <c r="AU152" s="19" t="s">
        <v>81</v>
      </c>
      <c r="AY152" s="19" t="s">
        <v>139</v>
      </c>
      <c r="BE152" s="154">
        <f t="shared" si="24"/>
        <v>0</v>
      </c>
      <c r="BF152" s="154">
        <f t="shared" si="25"/>
        <v>0</v>
      </c>
      <c r="BG152" s="154">
        <f t="shared" si="26"/>
        <v>0</v>
      </c>
      <c r="BH152" s="154">
        <f t="shared" si="27"/>
        <v>0</v>
      </c>
      <c r="BI152" s="154">
        <f t="shared" si="28"/>
        <v>0</v>
      </c>
      <c r="BJ152" s="19" t="s">
        <v>81</v>
      </c>
      <c r="BK152" s="155">
        <f t="shared" si="29"/>
        <v>0</v>
      </c>
      <c r="BL152" s="19" t="s">
        <v>144</v>
      </c>
      <c r="BM152" s="19" t="s">
        <v>216</v>
      </c>
    </row>
    <row r="153" spans="2:65" s="1" customFormat="1" ht="25.5" customHeight="1">
      <c r="B153" s="145"/>
      <c r="C153" s="146" t="s">
        <v>217</v>
      </c>
      <c r="D153" s="146" t="s">
        <v>140</v>
      </c>
      <c r="E153" s="147" t="s">
        <v>218</v>
      </c>
      <c r="F153" s="205" t="s">
        <v>219</v>
      </c>
      <c r="G153" s="205"/>
      <c r="H153" s="205"/>
      <c r="I153" s="205"/>
      <c r="J153" s="148" t="s">
        <v>143</v>
      </c>
      <c r="K153" s="149">
        <v>63.085999999999999</v>
      </c>
      <c r="L153" s="206">
        <v>0</v>
      </c>
      <c r="M153" s="206"/>
      <c r="N153" s="206">
        <f t="shared" si="20"/>
        <v>0</v>
      </c>
      <c r="O153" s="206"/>
      <c r="P153" s="206"/>
      <c r="Q153" s="206"/>
      <c r="R153" s="150"/>
      <c r="T153" s="151" t="s">
        <v>5</v>
      </c>
      <c r="U153" s="41" t="s">
        <v>38</v>
      </c>
      <c r="V153" s="152">
        <v>0</v>
      </c>
      <c r="W153" s="152">
        <f t="shared" si="21"/>
        <v>0</v>
      </c>
      <c r="X153" s="152">
        <v>0</v>
      </c>
      <c r="Y153" s="152">
        <f t="shared" si="22"/>
        <v>0</v>
      </c>
      <c r="Z153" s="152">
        <v>0</v>
      </c>
      <c r="AA153" s="153">
        <f t="shared" si="23"/>
        <v>0</v>
      </c>
      <c r="AR153" s="19" t="s">
        <v>144</v>
      </c>
      <c r="AT153" s="19" t="s">
        <v>140</v>
      </c>
      <c r="AU153" s="19" t="s">
        <v>81</v>
      </c>
      <c r="AY153" s="19" t="s">
        <v>139</v>
      </c>
      <c r="BE153" s="154">
        <f t="shared" si="24"/>
        <v>0</v>
      </c>
      <c r="BF153" s="154">
        <f t="shared" si="25"/>
        <v>0</v>
      </c>
      <c r="BG153" s="154">
        <f t="shared" si="26"/>
        <v>0</v>
      </c>
      <c r="BH153" s="154">
        <f t="shared" si="27"/>
        <v>0</v>
      </c>
      <c r="BI153" s="154">
        <f t="shared" si="28"/>
        <v>0</v>
      </c>
      <c r="BJ153" s="19" t="s">
        <v>81</v>
      </c>
      <c r="BK153" s="155">
        <f t="shared" si="29"/>
        <v>0</v>
      </c>
      <c r="BL153" s="19" t="s">
        <v>144</v>
      </c>
      <c r="BM153" s="19" t="s">
        <v>220</v>
      </c>
    </row>
    <row r="154" spans="2:65" s="1" customFormat="1" ht="25.5" customHeight="1">
      <c r="B154" s="145"/>
      <c r="C154" s="146" t="s">
        <v>188</v>
      </c>
      <c r="D154" s="146" t="s">
        <v>140</v>
      </c>
      <c r="E154" s="147" t="s">
        <v>221</v>
      </c>
      <c r="F154" s="205" t="s">
        <v>222</v>
      </c>
      <c r="G154" s="205"/>
      <c r="H154" s="205"/>
      <c r="I154" s="205"/>
      <c r="J154" s="148" t="s">
        <v>147</v>
      </c>
      <c r="K154" s="149">
        <v>18.289000000000001</v>
      </c>
      <c r="L154" s="206">
        <v>0</v>
      </c>
      <c r="M154" s="206"/>
      <c r="N154" s="206">
        <f t="shared" si="20"/>
        <v>0</v>
      </c>
      <c r="O154" s="206"/>
      <c r="P154" s="206"/>
      <c r="Q154" s="206"/>
      <c r="R154" s="150"/>
      <c r="T154" s="151" t="s">
        <v>5</v>
      </c>
      <c r="U154" s="41" t="s">
        <v>38</v>
      </c>
      <c r="V154" s="152">
        <v>0</v>
      </c>
      <c r="W154" s="152">
        <f t="shared" si="21"/>
        <v>0</v>
      </c>
      <c r="X154" s="152">
        <v>0</v>
      </c>
      <c r="Y154" s="152">
        <f t="shared" si="22"/>
        <v>0</v>
      </c>
      <c r="Z154" s="152">
        <v>0</v>
      </c>
      <c r="AA154" s="153">
        <f t="shared" si="23"/>
        <v>0</v>
      </c>
      <c r="AR154" s="19" t="s">
        <v>144</v>
      </c>
      <c r="AT154" s="19" t="s">
        <v>140</v>
      </c>
      <c r="AU154" s="19" t="s">
        <v>81</v>
      </c>
      <c r="AY154" s="19" t="s">
        <v>139</v>
      </c>
      <c r="BE154" s="154">
        <f t="shared" si="24"/>
        <v>0</v>
      </c>
      <c r="BF154" s="154">
        <f t="shared" si="25"/>
        <v>0</v>
      </c>
      <c r="BG154" s="154">
        <f t="shared" si="26"/>
        <v>0</v>
      </c>
      <c r="BH154" s="154">
        <f t="shared" si="27"/>
        <v>0</v>
      </c>
      <c r="BI154" s="154">
        <f t="shared" si="28"/>
        <v>0</v>
      </c>
      <c r="BJ154" s="19" t="s">
        <v>81</v>
      </c>
      <c r="BK154" s="155">
        <f t="shared" si="29"/>
        <v>0</v>
      </c>
      <c r="BL154" s="19" t="s">
        <v>144</v>
      </c>
      <c r="BM154" s="19" t="s">
        <v>223</v>
      </c>
    </row>
    <row r="155" spans="2:65" s="1" customFormat="1" ht="25.5" customHeight="1">
      <c r="B155" s="145"/>
      <c r="C155" s="146" t="s">
        <v>195</v>
      </c>
      <c r="D155" s="146" t="s">
        <v>140</v>
      </c>
      <c r="E155" s="147" t="s">
        <v>224</v>
      </c>
      <c r="F155" s="205" t="s">
        <v>225</v>
      </c>
      <c r="G155" s="205"/>
      <c r="H155" s="205"/>
      <c r="I155" s="205"/>
      <c r="J155" s="148" t="s">
        <v>226</v>
      </c>
      <c r="K155" s="149">
        <v>43.33</v>
      </c>
      <c r="L155" s="206">
        <v>0</v>
      </c>
      <c r="M155" s="206"/>
      <c r="N155" s="206">
        <f t="shared" si="20"/>
        <v>0</v>
      </c>
      <c r="O155" s="206"/>
      <c r="P155" s="206"/>
      <c r="Q155" s="206"/>
      <c r="R155" s="150"/>
      <c r="T155" s="151" t="s">
        <v>5</v>
      </c>
      <c r="U155" s="41" t="s">
        <v>38</v>
      </c>
      <c r="V155" s="152">
        <v>0</v>
      </c>
      <c r="W155" s="152">
        <f t="shared" si="21"/>
        <v>0</v>
      </c>
      <c r="X155" s="152">
        <v>0</v>
      </c>
      <c r="Y155" s="152">
        <f t="shared" si="22"/>
        <v>0</v>
      </c>
      <c r="Z155" s="152">
        <v>0</v>
      </c>
      <c r="AA155" s="153">
        <f t="shared" si="23"/>
        <v>0</v>
      </c>
      <c r="AR155" s="19" t="s">
        <v>144</v>
      </c>
      <c r="AT155" s="19" t="s">
        <v>140</v>
      </c>
      <c r="AU155" s="19" t="s">
        <v>81</v>
      </c>
      <c r="AY155" s="19" t="s">
        <v>139</v>
      </c>
      <c r="BE155" s="154">
        <f t="shared" si="24"/>
        <v>0</v>
      </c>
      <c r="BF155" s="154">
        <f t="shared" si="25"/>
        <v>0</v>
      </c>
      <c r="BG155" s="154">
        <f t="shared" si="26"/>
        <v>0</v>
      </c>
      <c r="BH155" s="154">
        <f t="shared" si="27"/>
        <v>0</v>
      </c>
      <c r="BI155" s="154">
        <f t="shared" si="28"/>
        <v>0</v>
      </c>
      <c r="BJ155" s="19" t="s">
        <v>81</v>
      </c>
      <c r="BK155" s="155">
        <f t="shared" si="29"/>
        <v>0</v>
      </c>
      <c r="BL155" s="19" t="s">
        <v>144</v>
      </c>
      <c r="BM155" s="19" t="s">
        <v>227</v>
      </c>
    </row>
    <row r="156" spans="2:65" s="1" customFormat="1" ht="16.5" customHeight="1">
      <c r="B156" s="145"/>
      <c r="C156" s="156" t="s">
        <v>228</v>
      </c>
      <c r="D156" s="156" t="s">
        <v>159</v>
      </c>
      <c r="E156" s="157" t="s">
        <v>229</v>
      </c>
      <c r="F156" s="217" t="s">
        <v>230</v>
      </c>
      <c r="G156" s="217"/>
      <c r="H156" s="217"/>
      <c r="I156" s="217"/>
      <c r="J156" s="158" t="s">
        <v>226</v>
      </c>
      <c r="K156" s="159">
        <v>43.33</v>
      </c>
      <c r="L156" s="206">
        <v>0</v>
      </c>
      <c r="M156" s="206"/>
      <c r="N156" s="218">
        <f t="shared" si="20"/>
        <v>0</v>
      </c>
      <c r="O156" s="206"/>
      <c r="P156" s="206"/>
      <c r="Q156" s="206"/>
      <c r="R156" s="150"/>
      <c r="T156" s="151" t="s">
        <v>5</v>
      </c>
      <c r="U156" s="41" t="s">
        <v>38</v>
      </c>
      <c r="V156" s="152">
        <v>0</v>
      </c>
      <c r="W156" s="152">
        <f t="shared" si="21"/>
        <v>0</v>
      </c>
      <c r="X156" s="152">
        <v>0</v>
      </c>
      <c r="Y156" s="152">
        <f t="shared" si="22"/>
        <v>0</v>
      </c>
      <c r="Z156" s="152">
        <v>0</v>
      </c>
      <c r="AA156" s="153">
        <f t="shared" si="23"/>
        <v>0</v>
      </c>
      <c r="AR156" s="19" t="s">
        <v>154</v>
      </c>
      <c r="AT156" s="19" t="s">
        <v>159</v>
      </c>
      <c r="AU156" s="19" t="s">
        <v>81</v>
      </c>
      <c r="AY156" s="19" t="s">
        <v>139</v>
      </c>
      <c r="BE156" s="154">
        <f t="shared" si="24"/>
        <v>0</v>
      </c>
      <c r="BF156" s="154">
        <f t="shared" si="25"/>
        <v>0</v>
      </c>
      <c r="BG156" s="154">
        <f t="shared" si="26"/>
        <v>0</v>
      </c>
      <c r="BH156" s="154">
        <f t="shared" si="27"/>
        <v>0</v>
      </c>
      <c r="BI156" s="154">
        <f t="shared" si="28"/>
        <v>0</v>
      </c>
      <c r="BJ156" s="19" t="s">
        <v>81</v>
      </c>
      <c r="BK156" s="155">
        <f t="shared" si="29"/>
        <v>0</v>
      </c>
      <c r="BL156" s="19" t="s">
        <v>144</v>
      </c>
      <c r="BM156" s="19" t="s">
        <v>231</v>
      </c>
    </row>
    <row r="157" spans="2:65" s="1" customFormat="1" ht="38.25" customHeight="1">
      <c r="B157" s="145"/>
      <c r="C157" s="156" t="s">
        <v>199</v>
      </c>
      <c r="D157" s="156" t="s">
        <v>159</v>
      </c>
      <c r="E157" s="157" t="s">
        <v>232</v>
      </c>
      <c r="F157" s="217" t="s">
        <v>233</v>
      </c>
      <c r="G157" s="217"/>
      <c r="H157" s="217"/>
      <c r="I157" s="217"/>
      <c r="J157" s="158" t="s">
        <v>170</v>
      </c>
      <c r="K157" s="159">
        <v>88</v>
      </c>
      <c r="L157" s="206">
        <v>0</v>
      </c>
      <c r="M157" s="206"/>
      <c r="N157" s="218">
        <f t="shared" si="20"/>
        <v>0</v>
      </c>
      <c r="O157" s="206"/>
      <c r="P157" s="206"/>
      <c r="Q157" s="206"/>
      <c r="R157" s="150"/>
      <c r="T157" s="151" t="s">
        <v>5</v>
      </c>
      <c r="U157" s="41" t="s">
        <v>38</v>
      </c>
      <c r="V157" s="152">
        <v>0</v>
      </c>
      <c r="W157" s="152">
        <f t="shared" si="21"/>
        <v>0</v>
      </c>
      <c r="X157" s="152">
        <v>0</v>
      </c>
      <c r="Y157" s="152">
        <f t="shared" si="22"/>
        <v>0</v>
      </c>
      <c r="Z157" s="152">
        <v>0</v>
      </c>
      <c r="AA157" s="153">
        <f t="shared" si="23"/>
        <v>0</v>
      </c>
      <c r="AR157" s="19" t="s">
        <v>154</v>
      </c>
      <c r="AT157" s="19" t="s">
        <v>159</v>
      </c>
      <c r="AU157" s="19" t="s">
        <v>81</v>
      </c>
      <c r="AY157" s="19" t="s">
        <v>139</v>
      </c>
      <c r="BE157" s="154">
        <f t="shared" si="24"/>
        <v>0</v>
      </c>
      <c r="BF157" s="154">
        <f t="shared" si="25"/>
        <v>0</v>
      </c>
      <c r="BG157" s="154">
        <f t="shared" si="26"/>
        <v>0</v>
      </c>
      <c r="BH157" s="154">
        <f t="shared" si="27"/>
        <v>0</v>
      </c>
      <c r="BI157" s="154">
        <f t="shared" si="28"/>
        <v>0</v>
      </c>
      <c r="BJ157" s="19" t="s">
        <v>81</v>
      </c>
      <c r="BK157" s="155">
        <f t="shared" si="29"/>
        <v>0</v>
      </c>
      <c r="BL157" s="19" t="s">
        <v>144</v>
      </c>
      <c r="BM157" s="19" t="s">
        <v>234</v>
      </c>
    </row>
    <row r="158" spans="2:65" s="10" customFormat="1" ht="29.85" customHeight="1">
      <c r="B158" s="134"/>
      <c r="C158" s="135"/>
      <c r="D158" s="144" t="s">
        <v>112</v>
      </c>
      <c r="E158" s="144"/>
      <c r="F158" s="144"/>
      <c r="G158" s="144"/>
      <c r="H158" s="144"/>
      <c r="I158" s="144"/>
      <c r="J158" s="144"/>
      <c r="K158" s="144"/>
      <c r="L158" s="144"/>
      <c r="M158" s="144"/>
      <c r="N158" s="213">
        <f>BK158</f>
        <v>0</v>
      </c>
      <c r="O158" s="214"/>
      <c r="P158" s="214"/>
      <c r="Q158" s="214"/>
      <c r="R158" s="137"/>
      <c r="T158" s="138"/>
      <c r="U158" s="135"/>
      <c r="V158" s="135"/>
      <c r="W158" s="139">
        <f>SUM(W159:W162)</f>
        <v>0</v>
      </c>
      <c r="X158" s="135"/>
      <c r="Y158" s="139">
        <f>SUM(Y159:Y162)</f>
        <v>0</v>
      </c>
      <c r="Z158" s="135"/>
      <c r="AA158" s="140">
        <f>SUM(AA159:AA162)</f>
        <v>0</v>
      </c>
      <c r="AR158" s="141" t="s">
        <v>78</v>
      </c>
      <c r="AT158" s="142" t="s">
        <v>70</v>
      </c>
      <c r="AU158" s="142" t="s">
        <v>78</v>
      </c>
      <c r="AY158" s="141" t="s">
        <v>139</v>
      </c>
      <c r="BK158" s="143">
        <f>SUM(BK159:BK162)</f>
        <v>0</v>
      </c>
    </row>
    <row r="159" spans="2:65" s="1" customFormat="1" ht="38.25" customHeight="1">
      <c r="B159" s="145"/>
      <c r="C159" s="146" t="s">
        <v>235</v>
      </c>
      <c r="D159" s="146" t="s">
        <v>140</v>
      </c>
      <c r="E159" s="147" t="s">
        <v>236</v>
      </c>
      <c r="F159" s="205" t="s">
        <v>237</v>
      </c>
      <c r="G159" s="205"/>
      <c r="H159" s="205"/>
      <c r="I159" s="205"/>
      <c r="J159" s="148" t="s">
        <v>170</v>
      </c>
      <c r="K159" s="149">
        <v>4</v>
      </c>
      <c r="L159" s="206">
        <v>0</v>
      </c>
      <c r="M159" s="206"/>
      <c r="N159" s="206">
        <f>ROUND(L159*K159,3)</f>
        <v>0</v>
      </c>
      <c r="O159" s="206"/>
      <c r="P159" s="206"/>
      <c r="Q159" s="206"/>
      <c r="R159" s="150"/>
      <c r="T159" s="151" t="s">
        <v>5</v>
      </c>
      <c r="U159" s="41" t="s">
        <v>38</v>
      </c>
      <c r="V159" s="152">
        <v>0</v>
      </c>
      <c r="W159" s="152">
        <f>V159*K159</f>
        <v>0</v>
      </c>
      <c r="X159" s="152">
        <v>0</v>
      </c>
      <c r="Y159" s="152">
        <f>X159*K159</f>
        <v>0</v>
      </c>
      <c r="Z159" s="152">
        <v>0</v>
      </c>
      <c r="AA159" s="153">
        <f>Z159*K159</f>
        <v>0</v>
      </c>
      <c r="AR159" s="19" t="s">
        <v>144</v>
      </c>
      <c r="AT159" s="19" t="s">
        <v>140</v>
      </c>
      <c r="AU159" s="19" t="s">
        <v>81</v>
      </c>
      <c r="AY159" s="19" t="s">
        <v>139</v>
      </c>
      <c r="BE159" s="154">
        <f>IF(U159="základná",N159,0)</f>
        <v>0</v>
      </c>
      <c r="BF159" s="154">
        <f>IF(U159="znížená",N159,0)</f>
        <v>0</v>
      </c>
      <c r="BG159" s="154">
        <f>IF(U159="zákl. prenesená",N159,0)</f>
        <v>0</v>
      </c>
      <c r="BH159" s="154">
        <f>IF(U159="zníž. prenesená",N159,0)</f>
        <v>0</v>
      </c>
      <c r="BI159" s="154">
        <f>IF(U159="nulová",N159,0)</f>
        <v>0</v>
      </c>
      <c r="BJ159" s="19" t="s">
        <v>81</v>
      </c>
      <c r="BK159" s="155">
        <f>ROUND(L159*K159,3)</f>
        <v>0</v>
      </c>
      <c r="BL159" s="19" t="s">
        <v>144</v>
      </c>
      <c r="BM159" s="19" t="s">
        <v>238</v>
      </c>
    </row>
    <row r="160" spans="2:65" s="1" customFormat="1" ht="25.5" customHeight="1">
      <c r="B160" s="145"/>
      <c r="C160" s="156" t="s">
        <v>202</v>
      </c>
      <c r="D160" s="156" t="s">
        <v>159</v>
      </c>
      <c r="E160" s="157" t="s">
        <v>239</v>
      </c>
      <c r="F160" s="217" t="s">
        <v>240</v>
      </c>
      <c r="G160" s="217"/>
      <c r="H160" s="217"/>
      <c r="I160" s="217"/>
      <c r="J160" s="158" t="s">
        <v>170</v>
      </c>
      <c r="K160" s="159">
        <v>4.0599999999999996</v>
      </c>
      <c r="L160" s="218">
        <v>0</v>
      </c>
      <c r="M160" s="218"/>
      <c r="N160" s="218">
        <f>ROUND(L160*K160,3)</f>
        <v>0</v>
      </c>
      <c r="O160" s="206"/>
      <c r="P160" s="206"/>
      <c r="Q160" s="206"/>
      <c r="R160" s="150"/>
      <c r="T160" s="151" t="s">
        <v>5</v>
      </c>
      <c r="U160" s="41" t="s">
        <v>38</v>
      </c>
      <c r="V160" s="152">
        <v>0</v>
      </c>
      <c r="W160" s="152">
        <f>V160*K160</f>
        <v>0</v>
      </c>
      <c r="X160" s="152">
        <v>0</v>
      </c>
      <c r="Y160" s="152">
        <f>X160*K160</f>
        <v>0</v>
      </c>
      <c r="Z160" s="152">
        <v>0</v>
      </c>
      <c r="AA160" s="153">
        <f>Z160*K160</f>
        <v>0</v>
      </c>
      <c r="AR160" s="19" t="s">
        <v>154</v>
      </c>
      <c r="AT160" s="19" t="s">
        <v>159</v>
      </c>
      <c r="AU160" s="19" t="s">
        <v>81</v>
      </c>
      <c r="AY160" s="19" t="s">
        <v>139</v>
      </c>
      <c r="BE160" s="154">
        <f>IF(U160="základná",N160,0)</f>
        <v>0</v>
      </c>
      <c r="BF160" s="154">
        <f>IF(U160="znížená",N160,0)</f>
        <v>0</v>
      </c>
      <c r="BG160" s="154">
        <f>IF(U160="zákl. prenesená",N160,0)</f>
        <v>0</v>
      </c>
      <c r="BH160" s="154">
        <f>IF(U160="zníž. prenesená",N160,0)</f>
        <v>0</v>
      </c>
      <c r="BI160" s="154">
        <f>IF(U160="nulová",N160,0)</f>
        <v>0</v>
      </c>
      <c r="BJ160" s="19" t="s">
        <v>81</v>
      </c>
      <c r="BK160" s="155">
        <f>ROUND(L160*K160,3)</f>
        <v>0</v>
      </c>
      <c r="BL160" s="19" t="s">
        <v>144</v>
      </c>
      <c r="BM160" s="19" t="s">
        <v>241</v>
      </c>
    </row>
    <row r="161" spans="2:65" s="1" customFormat="1" ht="25.5" customHeight="1">
      <c r="B161" s="145"/>
      <c r="C161" s="146" t="s">
        <v>242</v>
      </c>
      <c r="D161" s="146" t="s">
        <v>140</v>
      </c>
      <c r="E161" s="147" t="s">
        <v>243</v>
      </c>
      <c r="F161" s="205" t="s">
        <v>244</v>
      </c>
      <c r="G161" s="205"/>
      <c r="H161" s="205"/>
      <c r="I161" s="205"/>
      <c r="J161" s="148" t="s">
        <v>170</v>
      </c>
      <c r="K161" s="149">
        <v>2</v>
      </c>
      <c r="L161" s="206">
        <v>0</v>
      </c>
      <c r="M161" s="206"/>
      <c r="N161" s="206">
        <f>ROUND(L161*K161,3)</f>
        <v>0</v>
      </c>
      <c r="O161" s="206"/>
      <c r="P161" s="206"/>
      <c r="Q161" s="206"/>
      <c r="R161" s="150"/>
      <c r="T161" s="151" t="s">
        <v>5</v>
      </c>
      <c r="U161" s="41" t="s">
        <v>38</v>
      </c>
      <c r="V161" s="152">
        <v>0</v>
      </c>
      <c r="W161" s="152">
        <f>V161*K161</f>
        <v>0</v>
      </c>
      <c r="X161" s="152">
        <v>0</v>
      </c>
      <c r="Y161" s="152">
        <f>X161*K161</f>
        <v>0</v>
      </c>
      <c r="Z161" s="152">
        <v>0</v>
      </c>
      <c r="AA161" s="153">
        <f>Z161*K161</f>
        <v>0</v>
      </c>
      <c r="AR161" s="19" t="s">
        <v>144</v>
      </c>
      <c r="AT161" s="19" t="s">
        <v>140</v>
      </c>
      <c r="AU161" s="19" t="s">
        <v>81</v>
      </c>
      <c r="AY161" s="19" t="s">
        <v>139</v>
      </c>
      <c r="BE161" s="154">
        <f>IF(U161="základná",N161,0)</f>
        <v>0</v>
      </c>
      <c r="BF161" s="154">
        <f>IF(U161="znížená",N161,0)</f>
        <v>0</v>
      </c>
      <c r="BG161" s="154">
        <f>IF(U161="zákl. prenesená",N161,0)</f>
        <v>0</v>
      </c>
      <c r="BH161" s="154">
        <f>IF(U161="zníž. prenesená",N161,0)</f>
        <v>0</v>
      </c>
      <c r="BI161" s="154">
        <f>IF(U161="nulová",N161,0)</f>
        <v>0</v>
      </c>
      <c r="BJ161" s="19" t="s">
        <v>81</v>
      </c>
      <c r="BK161" s="155">
        <f>ROUND(L161*K161,3)</f>
        <v>0</v>
      </c>
      <c r="BL161" s="19" t="s">
        <v>144</v>
      </c>
      <c r="BM161" s="19" t="s">
        <v>245</v>
      </c>
    </row>
    <row r="162" spans="2:65" s="1" customFormat="1" ht="25.5" customHeight="1">
      <c r="B162" s="145"/>
      <c r="C162" s="156" t="s">
        <v>206</v>
      </c>
      <c r="D162" s="156" t="s">
        <v>159</v>
      </c>
      <c r="E162" s="157" t="s">
        <v>246</v>
      </c>
      <c r="F162" s="217" t="s">
        <v>247</v>
      </c>
      <c r="G162" s="217"/>
      <c r="H162" s="217"/>
      <c r="I162" s="217"/>
      <c r="J162" s="158" t="s">
        <v>170</v>
      </c>
      <c r="K162" s="159">
        <v>2</v>
      </c>
      <c r="L162" s="218">
        <v>0</v>
      </c>
      <c r="M162" s="218"/>
      <c r="N162" s="218">
        <f>ROUND(L162*K162,3)</f>
        <v>0</v>
      </c>
      <c r="O162" s="206"/>
      <c r="P162" s="206"/>
      <c r="Q162" s="206"/>
      <c r="R162" s="150"/>
      <c r="T162" s="151" t="s">
        <v>5</v>
      </c>
      <c r="U162" s="41" t="s">
        <v>38</v>
      </c>
      <c r="V162" s="152">
        <v>0</v>
      </c>
      <c r="W162" s="152">
        <f>V162*K162</f>
        <v>0</v>
      </c>
      <c r="X162" s="152">
        <v>0</v>
      </c>
      <c r="Y162" s="152">
        <f>X162*K162</f>
        <v>0</v>
      </c>
      <c r="Z162" s="152">
        <v>0</v>
      </c>
      <c r="AA162" s="153">
        <f>Z162*K162</f>
        <v>0</v>
      </c>
      <c r="AR162" s="19" t="s">
        <v>154</v>
      </c>
      <c r="AT162" s="19" t="s">
        <v>159</v>
      </c>
      <c r="AU162" s="19" t="s">
        <v>81</v>
      </c>
      <c r="AY162" s="19" t="s">
        <v>139</v>
      </c>
      <c r="BE162" s="154">
        <f>IF(U162="základná",N162,0)</f>
        <v>0</v>
      </c>
      <c r="BF162" s="154">
        <f>IF(U162="znížená",N162,0)</f>
        <v>0</v>
      </c>
      <c r="BG162" s="154">
        <f>IF(U162="zákl. prenesená",N162,0)</f>
        <v>0</v>
      </c>
      <c r="BH162" s="154">
        <f>IF(U162="zníž. prenesená",N162,0)</f>
        <v>0</v>
      </c>
      <c r="BI162" s="154">
        <f>IF(U162="nulová",N162,0)</f>
        <v>0</v>
      </c>
      <c r="BJ162" s="19" t="s">
        <v>81</v>
      </c>
      <c r="BK162" s="155">
        <f>ROUND(L162*K162,3)</f>
        <v>0</v>
      </c>
      <c r="BL162" s="19" t="s">
        <v>144</v>
      </c>
      <c r="BM162" s="19" t="s">
        <v>248</v>
      </c>
    </row>
    <row r="163" spans="2:65" s="10" customFormat="1" ht="29.85" customHeight="1">
      <c r="B163" s="134"/>
      <c r="C163" s="135"/>
      <c r="D163" s="144" t="s">
        <v>113</v>
      </c>
      <c r="E163" s="144"/>
      <c r="F163" s="144"/>
      <c r="G163" s="144"/>
      <c r="H163" s="144"/>
      <c r="I163" s="144"/>
      <c r="J163" s="144"/>
      <c r="K163" s="144"/>
      <c r="L163" s="144"/>
      <c r="M163" s="144"/>
      <c r="N163" s="213">
        <f>BK163</f>
        <v>0</v>
      </c>
      <c r="O163" s="214"/>
      <c r="P163" s="214"/>
      <c r="Q163" s="214"/>
      <c r="R163" s="137"/>
      <c r="T163" s="138"/>
      <c r="U163" s="135"/>
      <c r="V163" s="135"/>
      <c r="W163" s="139">
        <f>SUM(W164:W182)</f>
        <v>0</v>
      </c>
      <c r="X163" s="135"/>
      <c r="Y163" s="139">
        <f>SUM(Y164:Y182)</f>
        <v>0</v>
      </c>
      <c r="Z163" s="135"/>
      <c r="AA163" s="140">
        <f>SUM(AA164:AA182)</f>
        <v>0</v>
      </c>
      <c r="AR163" s="141" t="s">
        <v>78</v>
      </c>
      <c r="AT163" s="142" t="s">
        <v>70</v>
      </c>
      <c r="AU163" s="142" t="s">
        <v>78</v>
      </c>
      <c r="AY163" s="141" t="s">
        <v>139</v>
      </c>
      <c r="BK163" s="143">
        <f>SUM(BK164:BK182)</f>
        <v>0</v>
      </c>
    </row>
    <row r="164" spans="2:65" s="1" customFormat="1" ht="38.25" customHeight="1">
      <c r="B164" s="145"/>
      <c r="C164" s="146" t="s">
        <v>249</v>
      </c>
      <c r="D164" s="146" t="s">
        <v>140</v>
      </c>
      <c r="E164" s="147" t="s">
        <v>250</v>
      </c>
      <c r="F164" s="205" t="s">
        <v>251</v>
      </c>
      <c r="G164" s="205"/>
      <c r="H164" s="205"/>
      <c r="I164" s="205"/>
      <c r="J164" s="148" t="s">
        <v>226</v>
      </c>
      <c r="K164" s="149">
        <v>41</v>
      </c>
      <c r="L164" s="206">
        <v>0</v>
      </c>
      <c r="M164" s="206"/>
      <c r="N164" s="206">
        <f t="shared" ref="N164:N182" si="30">ROUND(L164*K164,3)</f>
        <v>0</v>
      </c>
      <c r="O164" s="206"/>
      <c r="P164" s="206"/>
      <c r="Q164" s="206"/>
      <c r="R164" s="150"/>
      <c r="T164" s="151" t="s">
        <v>5</v>
      </c>
      <c r="U164" s="41" t="s">
        <v>38</v>
      </c>
      <c r="V164" s="152">
        <v>0</v>
      </c>
      <c r="W164" s="152">
        <f t="shared" ref="W164:W182" si="31">V164*K164</f>
        <v>0</v>
      </c>
      <c r="X164" s="152">
        <v>0</v>
      </c>
      <c r="Y164" s="152">
        <f t="shared" ref="Y164:Y182" si="32">X164*K164</f>
        <v>0</v>
      </c>
      <c r="Z164" s="152">
        <v>0</v>
      </c>
      <c r="AA164" s="153">
        <f t="shared" ref="AA164:AA182" si="33">Z164*K164</f>
        <v>0</v>
      </c>
      <c r="AR164" s="19" t="s">
        <v>144</v>
      </c>
      <c r="AT164" s="19" t="s">
        <v>140</v>
      </c>
      <c r="AU164" s="19" t="s">
        <v>81</v>
      </c>
      <c r="AY164" s="19" t="s">
        <v>139</v>
      </c>
      <c r="BE164" s="154">
        <f t="shared" ref="BE164:BE182" si="34">IF(U164="základná",N164,0)</f>
        <v>0</v>
      </c>
      <c r="BF164" s="154">
        <f t="shared" ref="BF164:BF182" si="35">IF(U164="znížená",N164,0)</f>
        <v>0</v>
      </c>
      <c r="BG164" s="154">
        <f t="shared" ref="BG164:BG182" si="36">IF(U164="zákl. prenesená",N164,0)</f>
        <v>0</v>
      </c>
      <c r="BH164" s="154">
        <f t="shared" ref="BH164:BH182" si="37">IF(U164="zníž. prenesená",N164,0)</f>
        <v>0</v>
      </c>
      <c r="BI164" s="154">
        <f t="shared" ref="BI164:BI182" si="38">IF(U164="nulová",N164,0)</f>
        <v>0</v>
      </c>
      <c r="BJ164" s="19" t="s">
        <v>81</v>
      </c>
      <c r="BK164" s="155">
        <f t="shared" ref="BK164:BK182" si="39">ROUND(L164*K164,3)</f>
        <v>0</v>
      </c>
      <c r="BL164" s="19" t="s">
        <v>144</v>
      </c>
      <c r="BM164" s="19" t="s">
        <v>252</v>
      </c>
    </row>
    <row r="165" spans="2:65" s="1" customFormat="1" ht="25.5" customHeight="1">
      <c r="B165" s="145"/>
      <c r="C165" s="146" t="s">
        <v>209</v>
      </c>
      <c r="D165" s="146" t="s">
        <v>140</v>
      </c>
      <c r="E165" s="147" t="s">
        <v>253</v>
      </c>
      <c r="F165" s="205" t="s">
        <v>254</v>
      </c>
      <c r="G165" s="205"/>
      <c r="H165" s="205"/>
      <c r="I165" s="205"/>
      <c r="J165" s="148" t="s">
        <v>226</v>
      </c>
      <c r="K165" s="149">
        <v>41</v>
      </c>
      <c r="L165" s="206">
        <v>0</v>
      </c>
      <c r="M165" s="206"/>
      <c r="N165" s="206">
        <f t="shared" si="30"/>
        <v>0</v>
      </c>
      <c r="O165" s="206"/>
      <c r="P165" s="206"/>
      <c r="Q165" s="206"/>
      <c r="R165" s="150"/>
      <c r="T165" s="151" t="s">
        <v>5</v>
      </c>
      <c r="U165" s="41" t="s">
        <v>38</v>
      </c>
      <c r="V165" s="152">
        <v>0</v>
      </c>
      <c r="W165" s="152">
        <f t="shared" si="31"/>
        <v>0</v>
      </c>
      <c r="X165" s="152">
        <v>0</v>
      </c>
      <c r="Y165" s="152">
        <f t="shared" si="32"/>
        <v>0</v>
      </c>
      <c r="Z165" s="152">
        <v>0</v>
      </c>
      <c r="AA165" s="153">
        <f t="shared" si="33"/>
        <v>0</v>
      </c>
      <c r="AR165" s="19" t="s">
        <v>144</v>
      </c>
      <c r="AT165" s="19" t="s">
        <v>140</v>
      </c>
      <c r="AU165" s="19" t="s">
        <v>81</v>
      </c>
      <c r="AY165" s="19" t="s">
        <v>139</v>
      </c>
      <c r="BE165" s="154">
        <f t="shared" si="34"/>
        <v>0</v>
      </c>
      <c r="BF165" s="154">
        <f t="shared" si="35"/>
        <v>0</v>
      </c>
      <c r="BG165" s="154">
        <f t="shared" si="36"/>
        <v>0</v>
      </c>
      <c r="BH165" s="154">
        <f t="shared" si="37"/>
        <v>0</v>
      </c>
      <c r="BI165" s="154">
        <f t="shared" si="38"/>
        <v>0</v>
      </c>
      <c r="BJ165" s="19" t="s">
        <v>81</v>
      </c>
      <c r="BK165" s="155">
        <f t="shared" si="39"/>
        <v>0</v>
      </c>
      <c r="BL165" s="19" t="s">
        <v>144</v>
      </c>
      <c r="BM165" s="19" t="s">
        <v>255</v>
      </c>
    </row>
    <row r="166" spans="2:65" s="1" customFormat="1" ht="25.5" customHeight="1">
      <c r="B166" s="145"/>
      <c r="C166" s="156" t="s">
        <v>256</v>
      </c>
      <c r="D166" s="156" t="s">
        <v>159</v>
      </c>
      <c r="E166" s="157" t="s">
        <v>257</v>
      </c>
      <c r="F166" s="217" t="s">
        <v>258</v>
      </c>
      <c r="G166" s="217"/>
      <c r="H166" s="217"/>
      <c r="I166" s="217"/>
      <c r="J166" s="158" t="s">
        <v>170</v>
      </c>
      <c r="K166" s="159">
        <v>165.64</v>
      </c>
      <c r="L166" s="206">
        <v>0</v>
      </c>
      <c r="M166" s="206"/>
      <c r="N166" s="218">
        <f t="shared" si="30"/>
        <v>0</v>
      </c>
      <c r="O166" s="206"/>
      <c r="P166" s="206"/>
      <c r="Q166" s="206"/>
      <c r="R166" s="150"/>
      <c r="T166" s="151" t="s">
        <v>5</v>
      </c>
      <c r="U166" s="41" t="s">
        <v>38</v>
      </c>
      <c r="V166" s="152">
        <v>0</v>
      </c>
      <c r="W166" s="152">
        <f t="shared" si="31"/>
        <v>0</v>
      </c>
      <c r="X166" s="152">
        <v>0</v>
      </c>
      <c r="Y166" s="152">
        <f t="shared" si="32"/>
        <v>0</v>
      </c>
      <c r="Z166" s="152">
        <v>0</v>
      </c>
      <c r="AA166" s="153">
        <f t="shared" si="33"/>
        <v>0</v>
      </c>
      <c r="AR166" s="19" t="s">
        <v>154</v>
      </c>
      <c r="AT166" s="19" t="s">
        <v>159</v>
      </c>
      <c r="AU166" s="19" t="s">
        <v>81</v>
      </c>
      <c r="AY166" s="19" t="s">
        <v>139</v>
      </c>
      <c r="BE166" s="154">
        <f t="shared" si="34"/>
        <v>0</v>
      </c>
      <c r="BF166" s="154">
        <f t="shared" si="35"/>
        <v>0</v>
      </c>
      <c r="BG166" s="154">
        <f t="shared" si="36"/>
        <v>0</v>
      </c>
      <c r="BH166" s="154">
        <f t="shared" si="37"/>
        <v>0</v>
      </c>
      <c r="BI166" s="154">
        <f t="shared" si="38"/>
        <v>0</v>
      </c>
      <c r="BJ166" s="19" t="s">
        <v>81</v>
      </c>
      <c r="BK166" s="155">
        <f t="shared" si="39"/>
        <v>0</v>
      </c>
      <c r="BL166" s="19" t="s">
        <v>144</v>
      </c>
      <c r="BM166" s="19" t="s">
        <v>259</v>
      </c>
    </row>
    <row r="167" spans="2:65" s="1" customFormat="1" ht="38.25" customHeight="1">
      <c r="B167" s="145"/>
      <c r="C167" s="146" t="s">
        <v>213</v>
      </c>
      <c r="D167" s="146" t="s">
        <v>140</v>
      </c>
      <c r="E167" s="147" t="s">
        <v>260</v>
      </c>
      <c r="F167" s="205" t="s">
        <v>261</v>
      </c>
      <c r="G167" s="205"/>
      <c r="H167" s="205"/>
      <c r="I167" s="205"/>
      <c r="J167" s="148" t="s">
        <v>143</v>
      </c>
      <c r="K167" s="149">
        <v>182.89</v>
      </c>
      <c r="L167" s="206">
        <v>0</v>
      </c>
      <c r="M167" s="206"/>
      <c r="N167" s="206">
        <f t="shared" si="30"/>
        <v>0</v>
      </c>
      <c r="O167" s="206"/>
      <c r="P167" s="206"/>
      <c r="Q167" s="206"/>
      <c r="R167" s="150"/>
      <c r="T167" s="151" t="s">
        <v>5</v>
      </c>
      <c r="U167" s="41" t="s">
        <v>38</v>
      </c>
      <c r="V167" s="152">
        <v>0</v>
      </c>
      <c r="W167" s="152">
        <f t="shared" si="31"/>
        <v>0</v>
      </c>
      <c r="X167" s="152">
        <v>0</v>
      </c>
      <c r="Y167" s="152">
        <f t="shared" si="32"/>
        <v>0</v>
      </c>
      <c r="Z167" s="152">
        <v>0</v>
      </c>
      <c r="AA167" s="153">
        <f t="shared" si="33"/>
        <v>0</v>
      </c>
      <c r="AR167" s="19" t="s">
        <v>144</v>
      </c>
      <c r="AT167" s="19" t="s">
        <v>140</v>
      </c>
      <c r="AU167" s="19" t="s">
        <v>81</v>
      </c>
      <c r="AY167" s="19" t="s">
        <v>139</v>
      </c>
      <c r="BE167" s="154">
        <f t="shared" si="34"/>
        <v>0</v>
      </c>
      <c r="BF167" s="154">
        <f t="shared" si="35"/>
        <v>0</v>
      </c>
      <c r="BG167" s="154">
        <f t="shared" si="36"/>
        <v>0</v>
      </c>
      <c r="BH167" s="154">
        <f t="shared" si="37"/>
        <v>0</v>
      </c>
      <c r="BI167" s="154">
        <f t="shared" si="38"/>
        <v>0</v>
      </c>
      <c r="BJ167" s="19" t="s">
        <v>81</v>
      </c>
      <c r="BK167" s="155">
        <f t="shared" si="39"/>
        <v>0</v>
      </c>
      <c r="BL167" s="19" t="s">
        <v>144</v>
      </c>
      <c r="BM167" s="19" t="s">
        <v>262</v>
      </c>
    </row>
    <row r="168" spans="2:65" s="1" customFormat="1" ht="38.25" customHeight="1">
      <c r="B168" s="145"/>
      <c r="C168" s="146" t="s">
        <v>263</v>
      </c>
      <c r="D168" s="146" t="s">
        <v>140</v>
      </c>
      <c r="E168" s="147" t="s">
        <v>264</v>
      </c>
      <c r="F168" s="205" t="s">
        <v>265</v>
      </c>
      <c r="G168" s="205"/>
      <c r="H168" s="205"/>
      <c r="I168" s="205"/>
      <c r="J168" s="148" t="s">
        <v>143</v>
      </c>
      <c r="K168" s="149">
        <v>548.44000000000005</v>
      </c>
      <c r="L168" s="206">
        <v>0</v>
      </c>
      <c r="M168" s="206"/>
      <c r="N168" s="206">
        <f t="shared" si="30"/>
        <v>0</v>
      </c>
      <c r="O168" s="206"/>
      <c r="P168" s="206"/>
      <c r="Q168" s="206"/>
      <c r="R168" s="150"/>
      <c r="T168" s="151" t="s">
        <v>5</v>
      </c>
      <c r="U168" s="41" t="s">
        <v>38</v>
      </c>
      <c r="V168" s="152">
        <v>0</v>
      </c>
      <c r="W168" s="152">
        <f t="shared" si="31"/>
        <v>0</v>
      </c>
      <c r="X168" s="152">
        <v>0</v>
      </c>
      <c r="Y168" s="152">
        <f t="shared" si="32"/>
        <v>0</v>
      </c>
      <c r="Z168" s="152">
        <v>0</v>
      </c>
      <c r="AA168" s="153">
        <f t="shared" si="33"/>
        <v>0</v>
      </c>
      <c r="AR168" s="19" t="s">
        <v>144</v>
      </c>
      <c r="AT168" s="19" t="s">
        <v>140</v>
      </c>
      <c r="AU168" s="19" t="s">
        <v>81</v>
      </c>
      <c r="AY168" s="19" t="s">
        <v>139</v>
      </c>
      <c r="BE168" s="154">
        <f t="shared" si="34"/>
        <v>0</v>
      </c>
      <c r="BF168" s="154">
        <f t="shared" si="35"/>
        <v>0</v>
      </c>
      <c r="BG168" s="154">
        <f t="shared" si="36"/>
        <v>0</v>
      </c>
      <c r="BH168" s="154">
        <f t="shared" si="37"/>
        <v>0</v>
      </c>
      <c r="BI168" s="154">
        <f t="shared" si="38"/>
        <v>0</v>
      </c>
      <c r="BJ168" s="19" t="s">
        <v>81</v>
      </c>
      <c r="BK168" s="155">
        <f t="shared" si="39"/>
        <v>0</v>
      </c>
      <c r="BL168" s="19" t="s">
        <v>144</v>
      </c>
      <c r="BM168" s="19" t="s">
        <v>266</v>
      </c>
    </row>
    <row r="169" spans="2:65" s="1" customFormat="1" ht="51" customHeight="1">
      <c r="B169" s="145"/>
      <c r="C169" s="146" t="s">
        <v>216</v>
      </c>
      <c r="D169" s="146" t="s">
        <v>140</v>
      </c>
      <c r="E169" s="147" t="s">
        <v>267</v>
      </c>
      <c r="F169" s="205" t="s">
        <v>268</v>
      </c>
      <c r="G169" s="205"/>
      <c r="H169" s="205"/>
      <c r="I169" s="205"/>
      <c r="J169" s="148" t="s">
        <v>143</v>
      </c>
      <c r="K169" s="149">
        <v>548.44000000000005</v>
      </c>
      <c r="L169" s="206">
        <v>0</v>
      </c>
      <c r="M169" s="206"/>
      <c r="N169" s="206">
        <f t="shared" si="30"/>
        <v>0</v>
      </c>
      <c r="O169" s="206"/>
      <c r="P169" s="206"/>
      <c r="Q169" s="206"/>
      <c r="R169" s="150"/>
      <c r="T169" s="151" t="s">
        <v>5</v>
      </c>
      <c r="U169" s="41" t="s">
        <v>38</v>
      </c>
      <c r="V169" s="152">
        <v>0</v>
      </c>
      <c r="W169" s="152">
        <f t="shared" si="31"/>
        <v>0</v>
      </c>
      <c r="X169" s="152">
        <v>0</v>
      </c>
      <c r="Y169" s="152">
        <f t="shared" si="32"/>
        <v>0</v>
      </c>
      <c r="Z169" s="152">
        <v>0</v>
      </c>
      <c r="AA169" s="153">
        <f t="shared" si="33"/>
        <v>0</v>
      </c>
      <c r="AR169" s="19" t="s">
        <v>144</v>
      </c>
      <c r="AT169" s="19" t="s">
        <v>140</v>
      </c>
      <c r="AU169" s="19" t="s">
        <v>81</v>
      </c>
      <c r="AY169" s="19" t="s">
        <v>139</v>
      </c>
      <c r="BE169" s="154">
        <f t="shared" si="34"/>
        <v>0</v>
      </c>
      <c r="BF169" s="154">
        <f t="shared" si="35"/>
        <v>0</v>
      </c>
      <c r="BG169" s="154">
        <f t="shared" si="36"/>
        <v>0</v>
      </c>
      <c r="BH169" s="154">
        <f t="shared" si="37"/>
        <v>0</v>
      </c>
      <c r="BI169" s="154">
        <f t="shared" si="38"/>
        <v>0</v>
      </c>
      <c r="BJ169" s="19" t="s">
        <v>81</v>
      </c>
      <c r="BK169" s="155">
        <f t="shared" si="39"/>
        <v>0</v>
      </c>
      <c r="BL169" s="19" t="s">
        <v>144</v>
      </c>
      <c r="BM169" s="19" t="s">
        <v>269</v>
      </c>
    </row>
    <row r="170" spans="2:65" s="1" customFormat="1" ht="38.25" customHeight="1">
      <c r="B170" s="145"/>
      <c r="C170" s="146" t="s">
        <v>270</v>
      </c>
      <c r="D170" s="146" t="s">
        <v>140</v>
      </c>
      <c r="E170" s="147" t="s">
        <v>271</v>
      </c>
      <c r="F170" s="205" t="s">
        <v>272</v>
      </c>
      <c r="G170" s="205"/>
      <c r="H170" s="205"/>
      <c r="I170" s="205"/>
      <c r="J170" s="148" t="s">
        <v>143</v>
      </c>
      <c r="K170" s="149">
        <v>548.44000000000005</v>
      </c>
      <c r="L170" s="206">
        <v>0</v>
      </c>
      <c r="M170" s="206"/>
      <c r="N170" s="206">
        <f t="shared" si="30"/>
        <v>0</v>
      </c>
      <c r="O170" s="206"/>
      <c r="P170" s="206"/>
      <c r="Q170" s="206"/>
      <c r="R170" s="150"/>
      <c r="T170" s="151" t="s">
        <v>5</v>
      </c>
      <c r="U170" s="41" t="s">
        <v>38</v>
      </c>
      <c r="V170" s="152">
        <v>0</v>
      </c>
      <c r="W170" s="152">
        <f t="shared" si="31"/>
        <v>0</v>
      </c>
      <c r="X170" s="152">
        <v>0</v>
      </c>
      <c r="Y170" s="152">
        <f t="shared" si="32"/>
        <v>0</v>
      </c>
      <c r="Z170" s="152">
        <v>0</v>
      </c>
      <c r="AA170" s="153">
        <f t="shared" si="33"/>
        <v>0</v>
      </c>
      <c r="AR170" s="19" t="s">
        <v>144</v>
      </c>
      <c r="AT170" s="19" t="s">
        <v>140</v>
      </c>
      <c r="AU170" s="19" t="s">
        <v>81</v>
      </c>
      <c r="AY170" s="19" t="s">
        <v>139</v>
      </c>
      <c r="BE170" s="154">
        <f t="shared" si="34"/>
        <v>0</v>
      </c>
      <c r="BF170" s="154">
        <f t="shared" si="35"/>
        <v>0</v>
      </c>
      <c r="BG170" s="154">
        <f t="shared" si="36"/>
        <v>0</v>
      </c>
      <c r="BH170" s="154">
        <f t="shared" si="37"/>
        <v>0</v>
      </c>
      <c r="BI170" s="154">
        <f t="shared" si="38"/>
        <v>0</v>
      </c>
      <c r="BJ170" s="19" t="s">
        <v>81</v>
      </c>
      <c r="BK170" s="155">
        <f t="shared" si="39"/>
        <v>0</v>
      </c>
      <c r="BL170" s="19" t="s">
        <v>144</v>
      </c>
      <c r="BM170" s="19" t="s">
        <v>273</v>
      </c>
    </row>
    <row r="171" spans="2:65" s="1" customFormat="1" ht="25.5" customHeight="1">
      <c r="B171" s="145"/>
      <c r="C171" s="146" t="s">
        <v>220</v>
      </c>
      <c r="D171" s="146" t="s">
        <v>140</v>
      </c>
      <c r="E171" s="147" t="s">
        <v>274</v>
      </c>
      <c r="F171" s="205" t="s">
        <v>275</v>
      </c>
      <c r="G171" s="205"/>
      <c r="H171" s="205"/>
      <c r="I171" s="205"/>
      <c r="J171" s="148" t="s">
        <v>143</v>
      </c>
      <c r="K171" s="149">
        <v>122.53</v>
      </c>
      <c r="L171" s="206">
        <v>0</v>
      </c>
      <c r="M171" s="206"/>
      <c r="N171" s="206">
        <f t="shared" si="30"/>
        <v>0</v>
      </c>
      <c r="O171" s="206"/>
      <c r="P171" s="206"/>
      <c r="Q171" s="206"/>
      <c r="R171" s="150"/>
      <c r="T171" s="151" t="s">
        <v>5</v>
      </c>
      <c r="U171" s="41" t="s">
        <v>38</v>
      </c>
      <c r="V171" s="152">
        <v>0</v>
      </c>
      <c r="W171" s="152">
        <f t="shared" si="31"/>
        <v>0</v>
      </c>
      <c r="X171" s="152">
        <v>0</v>
      </c>
      <c r="Y171" s="152">
        <f t="shared" si="32"/>
        <v>0</v>
      </c>
      <c r="Z171" s="152">
        <v>0</v>
      </c>
      <c r="AA171" s="153">
        <f t="shared" si="33"/>
        <v>0</v>
      </c>
      <c r="AR171" s="19" t="s">
        <v>144</v>
      </c>
      <c r="AT171" s="19" t="s">
        <v>140</v>
      </c>
      <c r="AU171" s="19" t="s">
        <v>81</v>
      </c>
      <c r="AY171" s="19" t="s">
        <v>139</v>
      </c>
      <c r="BE171" s="154">
        <f t="shared" si="34"/>
        <v>0</v>
      </c>
      <c r="BF171" s="154">
        <f t="shared" si="35"/>
        <v>0</v>
      </c>
      <c r="BG171" s="154">
        <f t="shared" si="36"/>
        <v>0</v>
      </c>
      <c r="BH171" s="154">
        <f t="shared" si="37"/>
        <v>0</v>
      </c>
      <c r="BI171" s="154">
        <f t="shared" si="38"/>
        <v>0</v>
      </c>
      <c r="BJ171" s="19" t="s">
        <v>81</v>
      </c>
      <c r="BK171" s="155">
        <f t="shared" si="39"/>
        <v>0</v>
      </c>
      <c r="BL171" s="19" t="s">
        <v>144</v>
      </c>
      <c r="BM171" s="19" t="s">
        <v>276</v>
      </c>
    </row>
    <row r="172" spans="2:65" s="1" customFormat="1" ht="16.5" customHeight="1">
      <c r="B172" s="145"/>
      <c r="C172" s="146" t="s">
        <v>277</v>
      </c>
      <c r="D172" s="146" t="s">
        <v>140</v>
      </c>
      <c r="E172" s="147" t="s">
        <v>278</v>
      </c>
      <c r="F172" s="205" t="s">
        <v>279</v>
      </c>
      <c r="G172" s="205"/>
      <c r="H172" s="205"/>
      <c r="I172" s="205"/>
      <c r="J172" s="148" t="s">
        <v>143</v>
      </c>
      <c r="K172" s="149">
        <v>481.64699999999999</v>
      </c>
      <c r="L172" s="206">
        <v>0</v>
      </c>
      <c r="M172" s="206"/>
      <c r="N172" s="206">
        <f t="shared" si="30"/>
        <v>0</v>
      </c>
      <c r="O172" s="206"/>
      <c r="P172" s="206"/>
      <c r="Q172" s="206"/>
      <c r="R172" s="150"/>
      <c r="T172" s="151" t="s">
        <v>5</v>
      </c>
      <c r="U172" s="41" t="s">
        <v>38</v>
      </c>
      <c r="V172" s="152">
        <v>0</v>
      </c>
      <c r="W172" s="152">
        <f t="shared" si="31"/>
        <v>0</v>
      </c>
      <c r="X172" s="152">
        <v>0</v>
      </c>
      <c r="Y172" s="152">
        <f t="shared" si="32"/>
        <v>0</v>
      </c>
      <c r="Z172" s="152">
        <v>0</v>
      </c>
      <c r="AA172" s="153">
        <f t="shared" si="33"/>
        <v>0</v>
      </c>
      <c r="AR172" s="19" t="s">
        <v>144</v>
      </c>
      <c r="AT172" s="19" t="s">
        <v>140</v>
      </c>
      <c r="AU172" s="19" t="s">
        <v>81</v>
      </c>
      <c r="AY172" s="19" t="s">
        <v>139</v>
      </c>
      <c r="BE172" s="154">
        <f t="shared" si="34"/>
        <v>0</v>
      </c>
      <c r="BF172" s="154">
        <f t="shared" si="35"/>
        <v>0</v>
      </c>
      <c r="BG172" s="154">
        <f t="shared" si="36"/>
        <v>0</v>
      </c>
      <c r="BH172" s="154">
        <f t="shared" si="37"/>
        <v>0</v>
      </c>
      <c r="BI172" s="154">
        <f t="shared" si="38"/>
        <v>0</v>
      </c>
      <c r="BJ172" s="19" t="s">
        <v>81</v>
      </c>
      <c r="BK172" s="155">
        <f t="shared" si="39"/>
        <v>0</v>
      </c>
      <c r="BL172" s="19" t="s">
        <v>144</v>
      </c>
      <c r="BM172" s="19" t="s">
        <v>280</v>
      </c>
    </row>
    <row r="173" spans="2:65" s="1" customFormat="1" ht="25.5" customHeight="1">
      <c r="B173" s="145"/>
      <c r="C173" s="146" t="s">
        <v>223</v>
      </c>
      <c r="D173" s="146" t="s">
        <v>140</v>
      </c>
      <c r="E173" s="147" t="s">
        <v>281</v>
      </c>
      <c r="F173" s="205" t="s">
        <v>282</v>
      </c>
      <c r="G173" s="205"/>
      <c r="H173" s="205"/>
      <c r="I173" s="205"/>
      <c r="J173" s="148" t="s">
        <v>170</v>
      </c>
      <c r="K173" s="149">
        <v>29</v>
      </c>
      <c r="L173" s="206">
        <v>0</v>
      </c>
      <c r="M173" s="206"/>
      <c r="N173" s="206">
        <f t="shared" si="30"/>
        <v>0</v>
      </c>
      <c r="O173" s="206"/>
      <c r="P173" s="206"/>
      <c r="Q173" s="206"/>
      <c r="R173" s="150"/>
      <c r="T173" s="151" t="s">
        <v>5</v>
      </c>
      <c r="U173" s="41" t="s">
        <v>38</v>
      </c>
      <c r="V173" s="152">
        <v>0</v>
      </c>
      <c r="W173" s="152">
        <f t="shared" si="31"/>
        <v>0</v>
      </c>
      <c r="X173" s="152">
        <v>0</v>
      </c>
      <c r="Y173" s="152">
        <f t="shared" si="32"/>
        <v>0</v>
      </c>
      <c r="Z173" s="152">
        <v>0</v>
      </c>
      <c r="AA173" s="153">
        <f t="shared" si="33"/>
        <v>0</v>
      </c>
      <c r="AR173" s="19" t="s">
        <v>144</v>
      </c>
      <c r="AT173" s="19" t="s">
        <v>140</v>
      </c>
      <c r="AU173" s="19" t="s">
        <v>81</v>
      </c>
      <c r="AY173" s="19" t="s">
        <v>139</v>
      </c>
      <c r="BE173" s="154">
        <f t="shared" si="34"/>
        <v>0</v>
      </c>
      <c r="BF173" s="154">
        <f t="shared" si="35"/>
        <v>0</v>
      </c>
      <c r="BG173" s="154">
        <f t="shared" si="36"/>
        <v>0</v>
      </c>
      <c r="BH173" s="154">
        <f t="shared" si="37"/>
        <v>0</v>
      </c>
      <c r="BI173" s="154">
        <f t="shared" si="38"/>
        <v>0</v>
      </c>
      <c r="BJ173" s="19" t="s">
        <v>81</v>
      </c>
      <c r="BK173" s="155">
        <f t="shared" si="39"/>
        <v>0</v>
      </c>
      <c r="BL173" s="19" t="s">
        <v>144</v>
      </c>
      <c r="BM173" s="19" t="s">
        <v>283</v>
      </c>
    </row>
    <row r="174" spans="2:65" s="1" customFormat="1" ht="25.5" customHeight="1">
      <c r="B174" s="145"/>
      <c r="C174" s="146" t="s">
        <v>284</v>
      </c>
      <c r="D174" s="146" t="s">
        <v>140</v>
      </c>
      <c r="E174" s="147" t="s">
        <v>285</v>
      </c>
      <c r="F174" s="205" t="s">
        <v>286</v>
      </c>
      <c r="G174" s="205"/>
      <c r="H174" s="205"/>
      <c r="I174" s="205"/>
      <c r="J174" s="148" t="s">
        <v>147</v>
      </c>
      <c r="K174" s="149">
        <v>1.0980000000000001</v>
      </c>
      <c r="L174" s="206">
        <v>0</v>
      </c>
      <c r="M174" s="206"/>
      <c r="N174" s="206">
        <f t="shared" si="30"/>
        <v>0</v>
      </c>
      <c r="O174" s="206"/>
      <c r="P174" s="206"/>
      <c r="Q174" s="206"/>
      <c r="R174" s="150"/>
      <c r="T174" s="151" t="s">
        <v>5</v>
      </c>
      <c r="U174" s="41" t="s">
        <v>38</v>
      </c>
      <c r="V174" s="152">
        <v>0</v>
      </c>
      <c r="W174" s="152">
        <f t="shared" si="31"/>
        <v>0</v>
      </c>
      <c r="X174" s="152">
        <v>0</v>
      </c>
      <c r="Y174" s="152">
        <f t="shared" si="32"/>
        <v>0</v>
      </c>
      <c r="Z174" s="152">
        <v>0</v>
      </c>
      <c r="AA174" s="153">
        <f t="shared" si="33"/>
        <v>0</v>
      </c>
      <c r="AR174" s="19" t="s">
        <v>144</v>
      </c>
      <c r="AT174" s="19" t="s">
        <v>140</v>
      </c>
      <c r="AU174" s="19" t="s">
        <v>81</v>
      </c>
      <c r="AY174" s="19" t="s">
        <v>139</v>
      </c>
      <c r="BE174" s="154">
        <f t="shared" si="34"/>
        <v>0</v>
      </c>
      <c r="BF174" s="154">
        <f t="shared" si="35"/>
        <v>0</v>
      </c>
      <c r="BG174" s="154">
        <f t="shared" si="36"/>
        <v>0</v>
      </c>
      <c r="BH174" s="154">
        <f t="shared" si="37"/>
        <v>0</v>
      </c>
      <c r="BI174" s="154">
        <f t="shared" si="38"/>
        <v>0</v>
      </c>
      <c r="BJ174" s="19" t="s">
        <v>81</v>
      </c>
      <c r="BK174" s="155">
        <f t="shared" si="39"/>
        <v>0</v>
      </c>
      <c r="BL174" s="19" t="s">
        <v>144</v>
      </c>
      <c r="BM174" s="19" t="s">
        <v>287</v>
      </c>
    </row>
    <row r="175" spans="2:65" s="1" customFormat="1" ht="25.5" customHeight="1">
      <c r="B175" s="145"/>
      <c r="C175" s="146" t="s">
        <v>227</v>
      </c>
      <c r="D175" s="146" t="s">
        <v>140</v>
      </c>
      <c r="E175" s="147" t="s">
        <v>288</v>
      </c>
      <c r="F175" s="205" t="s">
        <v>289</v>
      </c>
      <c r="G175" s="205"/>
      <c r="H175" s="205"/>
      <c r="I175" s="205"/>
      <c r="J175" s="148" t="s">
        <v>143</v>
      </c>
      <c r="K175" s="149">
        <v>1.921</v>
      </c>
      <c r="L175" s="206">
        <v>0</v>
      </c>
      <c r="M175" s="206"/>
      <c r="N175" s="206">
        <f t="shared" si="30"/>
        <v>0</v>
      </c>
      <c r="O175" s="206"/>
      <c r="P175" s="206"/>
      <c r="Q175" s="206"/>
      <c r="R175" s="150"/>
      <c r="T175" s="151" t="s">
        <v>5</v>
      </c>
      <c r="U175" s="41" t="s">
        <v>38</v>
      </c>
      <c r="V175" s="152">
        <v>0</v>
      </c>
      <c r="W175" s="152">
        <f t="shared" si="31"/>
        <v>0</v>
      </c>
      <c r="X175" s="152">
        <v>0</v>
      </c>
      <c r="Y175" s="152">
        <f t="shared" si="32"/>
        <v>0</v>
      </c>
      <c r="Z175" s="152">
        <v>0</v>
      </c>
      <c r="AA175" s="153">
        <f t="shared" si="33"/>
        <v>0</v>
      </c>
      <c r="AR175" s="19" t="s">
        <v>144</v>
      </c>
      <c r="AT175" s="19" t="s">
        <v>140</v>
      </c>
      <c r="AU175" s="19" t="s">
        <v>81</v>
      </c>
      <c r="AY175" s="19" t="s">
        <v>139</v>
      </c>
      <c r="BE175" s="154">
        <f t="shared" si="34"/>
        <v>0</v>
      </c>
      <c r="BF175" s="154">
        <f t="shared" si="35"/>
        <v>0</v>
      </c>
      <c r="BG175" s="154">
        <f t="shared" si="36"/>
        <v>0</v>
      </c>
      <c r="BH175" s="154">
        <f t="shared" si="37"/>
        <v>0</v>
      </c>
      <c r="BI175" s="154">
        <f t="shared" si="38"/>
        <v>0</v>
      </c>
      <c r="BJ175" s="19" t="s">
        <v>81</v>
      </c>
      <c r="BK175" s="155">
        <f t="shared" si="39"/>
        <v>0</v>
      </c>
      <c r="BL175" s="19" t="s">
        <v>144</v>
      </c>
      <c r="BM175" s="19" t="s">
        <v>290</v>
      </c>
    </row>
    <row r="176" spans="2:65" s="1" customFormat="1" ht="38.25" customHeight="1">
      <c r="B176" s="145"/>
      <c r="C176" s="146" t="s">
        <v>291</v>
      </c>
      <c r="D176" s="146" t="s">
        <v>140</v>
      </c>
      <c r="E176" s="147" t="s">
        <v>292</v>
      </c>
      <c r="F176" s="205" t="s">
        <v>293</v>
      </c>
      <c r="G176" s="205"/>
      <c r="H176" s="205"/>
      <c r="I176" s="205"/>
      <c r="J176" s="148" t="s">
        <v>143</v>
      </c>
      <c r="K176" s="149">
        <v>16.245999999999999</v>
      </c>
      <c r="L176" s="206">
        <v>0</v>
      </c>
      <c r="M176" s="206"/>
      <c r="N176" s="206">
        <f t="shared" si="30"/>
        <v>0</v>
      </c>
      <c r="O176" s="206"/>
      <c r="P176" s="206"/>
      <c r="Q176" s="206"/>
      <c r="R176" s="150"/>
      <c r="T176" s="151" t="s">
        <v>5</v>
      </c>
      <c r="U176" s="41" t="s">
        <v>38</v>
      </c>
      <c r="V176" s="152">
        <v>0</v>
      </c>
      <c r="W176" s="152">
        <f t="shared" si="31"/>
        <v>0</v>
      </c>
      <c r="X176" s="152">
        <v>0</v>
      </c>
      <c r="Y176" s="152">
        <f t="shared" si="32"/>
        <v>0</v>
      </c>
      <c r="Z176" s="152">
        <v>0</v>
      </c>
      <c r="AA176" s="153">
        <f t="shared" si="33"/>
        <v>0</v>
      </c>
      <c r="AR176" s="19" t="s">
        <v>144</v>
      </c>
      <c r="AT176" s="19" t="s">
        <v>140</v>
      </c>
      <c r="AU176" s="19" t="s">
        <v>81</v>
      </c>
      <c r="AY176" s="19" t="s">
        <v>139</v>
      </c>
      <c r="BE176" s="154">
        <f t="shared" si="34"/>
        <v>0</v>
      </c>
      <c r="BF176" s="154">
        <f t="shared" si="35"/>
        <v>0</v>
      </c>
      <c r="BG176" s="154">
        <f t="shared" si="36"/>
        <v>0</v>
      </c>
      <c r="BH176" s="154">
        <f t="shared" si="37"/>
        <v>0</v>
      </c>
      <c r="BI176" s="154">
        <f t="shared" si="38"/>
        <v>0</v>
      </c>
      <c r="BJ176" s="19" t="s">
        <v>81</v>
      </c>
      <c r="BK176" s="155">
        <f t="shared" si="39"/>
        <v>0</v>
      </c>
      <c r="BL176" s="19" t="s">
        <v>144</v>
      </c>
      <c r="BM176" s="19" t="s">
        <v>294</v>
      </c>
    </row>
    <row r="177" spans="2:65" s="1" customFormat="1" ht="25.5" customHeight="1">
      <c r="B177" s="145"/>
      <c r="C177" s="146" t="s">
        <v>234</v>
      </c>
      <c r="D177" s="146" t="s">
        <v>140</v>
      </c>
      <c r="E177" s="147" t="s">
        <v>295</v>
      </c>
      <c r="F177" s="205" t="s">
        <v>296</v>
      </c>
      <c r="G177" s="205"/>
      <c r="H177" s="205"/>
      <c r="I177" s="205"/>
      <c r="J177" s="148" t="s">
        <v>170</v>
      </c>
      <c r="K177" s="149">
        <v>15</v>
      </c>
      <c r="L177" s="206">
        <v>0</v>
      </c>
      <c r="M177" s="206"/>
      <c r="N177" s="206">
        <f t="shared" si="30"/>
        <v>0</v>
      </c>
      <c r="O177" s="206"/>
      <c r="P177" s="206"/>
      <c r="Q177" s="206"/>
      <c r="R177" s="150"/>
      <c r="T177" s="151" t="s">
        <v>5</v>
      </c>
      <c r="U177" s="41" t="s">
        <v>38</v>
      </c>
      <c r="V177" s="152">
        <v>0</v>
      </c>
      <c r="W177" s="152">
        <f t="shared" si="31"/>
        <v>0</v>
      </c>
      <c r="X177" s="152">
        <v>0</v>
      </c>
      <c r="Y177" s="152">
        <f t="shared" si="32"/>
        <v>0</v>
      </c>
      <c r="Z177" s="152">
        <v>0</v>
      </c>
      <c r="AA177" s="153">
        <f t="shared" si="33"/>
        <v>0</v>
      </c>
      <c r="AR177" s="19" t="s">
        <v>144</v>
      </c>
      <c r="AT177" s="19" t="s">
        <v>140</v>
      </c>
      <c r="AU177" s="19" t="s">
        <v>81</v>
      </c>
      <c r="AY177" s="19" t="s">
        <v>139</v>
      </c>
      <c r="BE177" s="154">
        <f t="shared" si="34"/>
        <v>0</v>
      </c>
      <c r="BF177" s="154">
        <f t="shared" si="35"/>
        <v>0</v>
      </c>
      <c r="BG177" s="154">
        <f t="shared" si="36"/>
        <v>0</v>
      </c>
      <c r="BH177" s="154">
        <f t="shared" si="37"/>
        <v>0</v>
      </c>
      <c r="BI177" s="154">
        <f t="shared" si="38"/>
        <v>0</v>
      </c>
      <c r="BJ177" s="19" t="s">
        <v>81</v>
      </c>
      <c r="BK177" s="155">
        <f t="shared" si="39"/>
        <v>0</v>
      </c>
      <c r="BL177" s="19" t="s">
        <v>144</v>
      </c>
      <c r="BM177" s="19" t="s">
        <v>297</v>
      </c>
    </row>
    <row r="178" spans="2:65" s="1" customFormat="1" ht="38.25" customHeight="1">
      <c r="B178" s="145"/>
      <c r="C178" s="146" t="s">
        <v>238</v>
      </c>
      <c r="D178" s="146" t="s">
        <v>140</v>
      </c>
      <c r="E178" s="147" t="s">
        <v>298</v>
      </c>
      <c r="F178" s="205" t="s">
        <v>299</v>
      </c>
      <c r="G178" s="205"/>
      <c r="H178" s="205"/>
      <c r="I178" s="205"/>
      <c r="J178" s="148" t="s">
        <v>143</v>
      </c>
      <c r="K178" s="149">
        <v>8.9670000000000005</v>
      </c>
      <c r="L178" s="206">
        <v>0</v>
      </c>
      <c r="M178" s="206"/>
      <c r="N178" s="206">
        <f t="shared" si="30"/>
        <v>0</v>
      </c>
      <c r="O178" s="206"/>
      <c r="P178" s="206"/>
      <c r="Q178" s="206"/>
      <c r="R178" s="150"/>
      <c r="T178" s="151" t="s">
        <v>5</v>
      </c>
      <c r="U178" s="41" t="s">
        <v>38</v>
      </c>
      <c r="V178" s="152">
        <v>0</v>
      </c>
      <c r="W178" s="152">
        <f t="shared" si="31"/>
        <v>0</v>
      </c>
      <c r="X178" s="152">
        <v>0</v>
      </c>
      <c r="Y178" s="152">
        <f t="shared" si="32"/>
        <v>0</v>
      </c>
      <c r="Z178" s="152">
        <v>0</v>
      </c>
      <c r="AA178" s="153">
        <f t="shared" si="33"/>
        <v>0</v>
      </c>
      <c r="AR178" s="19" t="s">
        <v>144</v>
      </c>
      <c r="AT178" s="19" t="s">
        <v>140</v>
      </c>
      <c r="AU178" s="19" t="s">
        <v>81</v>
      </c>
      <c r="AY178" s="19" t="s">
        <v>139</v>
      </c>
      <c r="BE178" s="154">
        <f t="shared" si="34"/>
        <v>0</v>
      </c>
      <c r="BF178" s="154">
        <f t="shared" si="35"/>
        <v>0</v>
      </c>
      <c r="BG178" s="154">
        <f t="shared" si="36"/>
        <v>0</v>
      </c>
      <c r="BH178" s="154">
        <f t="shared" si="37"/>
        <v>0</v>
      </c>
      <c r="BI178" s="154">
        <f t="shared" si="38"/>
        <v>0</v>
      </c>
      <c r="BJ178" s="19" t="s">
        <v>81</v>
      </c>
      <c r="BK178" s="155">
        <f t="shared" si="39"/>
        <v>0</v>
      </c>
      <c r="BL178" s="19" t="s">
        <v>144</v>
      </c>
      <c r="BM178" s="19" t="s">
        <v>300</v>
      </c>
    </row>
    <row r="179" spans="2:65" s="1" customFormat="1" ht="25.5" customHeight="1">
      <c r="B179" s="145"/>
      <c r="C179" s="146" t="s">
        <v>301</v>
      </c>
      <c r="D179" s="146" t="s">
        <v>140</v>
      </c>
      <c r="E179" s="147" t="s">
        <v>302</v>
      </c>
      <c r="F179" s="205" t="s">
        <v>303</v>
      </c>
      <c r="G179" s="205"/>
      <c r="H179" s="205"/>
      <c r="I179" s="205"/>
      <c r="J179" s="148" t="s">
        <v>143</v>
      </c>
      <c r="K179" s="149">
        <v>4.88</v>
      </c>
      <c r="L179" s="206">
        <v>0</v>
      </c>
      <c r="M179" s="206"/>
      <c r="N179" s="206">
        <f t="shared" si="30"/>
        <v>0</v>
      </c>
      <c r="O179" s="206"/>
      <c r="P179" s="206"/>
      <c r="Q179" s="206"/>
      <c r="R179" s="150"/>
      <c r="T179" s="151" t="s">
        <v>5</v>
      </c>
      <c r="U179" s="41" t="s">
        <v>38</v>
      </c>
      <c r="V179" s="152">
        <v>0</v>
      </c>
      <c r="W179" s="152">
        <f t="shared" si="31"/>
        <v>0</v>
      </c>
      <c r="X179" s="152">
        <v>0</v>
      </c>
      <c r="Y179" s="152">
        <f t="shared" si="32"/>
        <v>0</v>
      </c>
      <c r="Z179" s="152">
        <v>0</v>
      </c>
      <c r="AA179" s="153">
        <f t="shared" si="33"/>
        <v>0</v>
      </c>
      <c r="AR179" s="19" t="s">
        <v>144</v>
      </c>
      <c r="AT179" s="19" t="s">
        <v>140</v>
      </c>
      <c r="AU179" s="19" t="s">
        <v>81</v>
      </c>
      <c r="AY179" s="19" t="s">
        <v>139</v>
      </c>
      <c r="BE179" s="154">
        <f t="shared" si="34"/>
        <v>0</v>
      </c>
      <c r="BF179" s="154">
        <f t="shared" si="35"/>
        <v>0</v>
      </c>
      <c r="BG179" s="154">
        <f t="shared" si="36"/>
        <v>0</v>
      </c>
      <c r="BH179" s="154">
        <f t="shared" si="37"/>
        <v>0</v>
      </c>
      <c r="BI179" s="154">
        <f t="shared" si="38"/>
        <v>0</v>
      </c>
      <c r="BJ179" s="19" t="s">
        <v>81</v>
      </c>
      <c r="BK179" s="155">
        <f t="shared" si="39"/>
        <v>0</v>
      </c>
      <c r="BL179" s="19" t="s">
        <v>144</v>
      </c>
      <c r="BM179" s="19" t="s">
        <v>304</v>
      </c>
    </row>
    <row r="180" spans="2:65" s="1" customFormat="1" ht="25.5" customHeight="1">
      <c r="B180" s="145"/>
      <c r="C180" s="146" t="s">
        <v>305</v>
      </c>
      <c r="D180" s="146" t="s">
        <v>140</v>
      </c>
      <c r="E180" s="147" t="s">
        <v>306</v>
      </c>
      <c r="F180" s="205" t="s">
        <v>307</v>
      </c>
      <c r="G180" s="205"/>
      <c r="H180" s="205"/>
      <c r="I180" s="205"/>
      <c r="J180" s="148" t="s">
        <v>162</v>
      </c>
      <c r="K180" s="149">
        <v>21.236000000000001</v>
      </c>
      <c r="L180" s="206">
        <v>0</v>
      </c>
      <c r="M180" s="206"/>
      <c r="N180" s="206">
        <f t="shared" si="30"/>
        <v>0</v>
      </c>
      <c r="O180" s="206"/>
      <c r="P180" s="206"/>
      <c r="Q180" s="206"/>
      <c r="R180" s="150"/>
      <c r="T180" s="151" t="s">
        <v>5</v>
      </c>
      <c r="U180" s="41" t="s">
        <v>38</v>
      </c>
      <c r="V180" s="152">
        <v>0</v>
      </c>
      <c r="W180" s="152">
        <f t="shared" si="31"/>
        <v>0</v>
      </c>
      <c r="X180" s="152">
        <v>0</v>
      </c>
      <c r="Y180" s="152">
        <f t="shared" si="32"/>
        <v>0</v>
      </c>
      <c r="Z180" s="152">
        <v>0</v>
      </c>
      <c r="AA180" s="153">
        <f t="shared" si="33"/>
        <v>0</v>
      </c>
      <c r="AR180" s="19" t="s">
        <v>144</v>
      </c>
      <c r="AT180" s="19" t="s">
        <v>140</v>
      </c>
      <c r="AU180" s="19" t="s">
        <v>81</v>
      </c>
      <c r="AY180" s="19" t="s">
        <v>139</v>
      </c>
      <c r="BE180" s="154">
        <f t="shared" si="34"/>
        <v>0</v>
      </c>
      <c r="BF180" s="154">
        <f t="shared" si="35"/>
        <v>0</v>
      </c>
      <c r="BG180" s="154">
        <f t="shared" si="36"/>
        <v>0</v>
      </c>
      <c r="BH180" s="154">
        <f t="shared" si="37"/>
        <v>0</v>
      </c>
      <c r="BI180" s="154">
        <f t="shared" si="38"/>
        <v>0</v>
      </c>
      <c r="BJ180" s="19" t="s">
        <v>81</v>
      </c>
      <c r="BK180" s="155">
        <f t="shared" si="39"/>
        <v>0</v>
      </c>
      <c r="BL180" s="19" t="s">
        <v>144</v>
      </c>
      <c r="BM180" s="19" t="s">
        <v>308</v>
      </c>
    </row>
    <row r="181" spans="2:65" s="1" customFormat="1" ht="25.5" customHeight="1">
      <c r="B181" s="145"/>
      <c r="C181" s="146" t="s">
        <v>252</v>
      </c>
      <c r="D181" s="146" t="s">
        <v>140</v>
      </c>
      <c r="E181" s="147" t="s">
        <v>309</v>
      </c>
      <c r="F181" s="205" t="s">
        <v>310</v>
      </c>
      <c r="G181" s="205"/>
      <c r="H181" s="205"/>
      <c r="I181" s="205"/>
      <c r="J181" s="148" t="s">
        <v>162</v>
      </c>
      <c r="K181" s="149">
        <v>183.95</v>
      </c>
      <c r="L181" s="206">
        <v>0</v>
      </c>
      <c r="M181" s="206"/>
      <c r="N181" s="206">
        <f t="shared" si="30"/>
        <v>0</v>
      </c>
      <c r="O181" s="206"/>
      <c r="P181" s="206"/>
      <c r="Q181" s="206"/>
      <c r="R181" s="150"/>
      <c r="T181" s="151" t="s">
        <v>5</v>
      </c>
      <c r="U181" s="41" t="s">
        <v>38</v>
      </c>
      <c r="V181" s="152">
        <v>0</v>
      </c>
      <c r="W181" s="152">
        <f t="shared" si="31"/>
        <v>0</v>
      </c>
      <c r="X181" s="152">
        <v>0</v>
      </c>
      <c r="Y181" s="152">
        <f t="shared" si="32"/>
        <v>0</v>
      </c>
      <c r="Z181" s="152">
        <v>0</v>
      </c>
      <c r="AA181" s="153">
        <f t="shared" si="33"/>
        <v>0</v>
      </c>
      <c r="AR181" s="19" t="s">
        <v>144</v>
      </c>
      <c r="AT181" s="19" t="s">
        <v>140</v>
      </c>
      <c r="AU181" s="19" t="s">
        <v>81</v>
      </c>
      <c r="AY181" s="19" t="s">
        <v>139</v>
      </c>
      <c r="BE181" s="154">
        <f t="shared" si="34"/>
        <v>0</v>
      </c>
      <c r="BF181" s="154">
        <f t="shared" si="35"/>
        <v>0</v>
      </c>
      <c r="BG181" s="154">
        <f t="shared" si="36"/>
        <v>0</v>
      </c>
      <c r="BH181" s="154">
        <f t="shared" si="37"/>
        <v>0</v>
      </c>
      <c r="BI181" s="154">
        <f t="shared" si="38"/>
        <v>0</v>
      </c>
      <c r="BJ181" s="19" t="s">
        <v>81</v>
      </c>
      <c r="BK181" s="155">
        <f t="shared" si="39"/>
        <v>0</v>
      </c>
      <c r="BL181" s="19" t="s">
        <v>144</v>
      </c>
      <c r="BM181" s="19" t="s">
        <v>311</v>
      </c>
    </row>
    <row r="182" spans="2:65" s="1" customFormat="1" ht="25.5" customHeight="1">
      <c r="B182" s="145"/>
      <c r="C182" s="146" t="s">
        <v>312</v>
      </c>
      <c r="D182" s="146" t="s">
        <v>140</v>
      </c>
      <c r="E182" s="147" t="s">
        <v>313</v>
      </c>
      <c r="F182" s="205" t="s">
        <v>314</v>
      </c>
      <c r="G182" s="205"/>
      <c r="H182" s="205"/>
      <c r="I182" s="205"/>
      <c r="J182" s="148" t="s">
        <v>162</v>
      </c>
      <c r="K182" s="149">
        <v>21.236000000000001</v>
      </c>
      <c r="L182" s="206">
        <v>0</v>
      </c>
      <c r="M182" s="206"/>
      <c r="N182" s="206">
        <f t="shared" si="30"/>
        <v>0</v>
      </c>
      <c r="O182" s="206"/>
      <c r="P182" s="206"/>
      <c r="Q182" s="206"/>
      <c r="R182" s="150"/>
      <c r="T182" s="151" t="s">
        <v>5</v>
      </c>
      <c r="U182" s="41" t="s">
        <v>38</v>
      </c>
      <c r="V182" s="152">
        <v>0</v>
      </c>
      <c r="W182" s="152">
        <f t="shared" si="31"/>
        <v>0</v>
      </c>
      <c r="X182" s="152">
        <v>0</v>
      </c>
      <c r="Y182" s="152">
        <f t="shared" si="32"/>
        <v>0</v>
      </c>
      <c r="Z182" s="152">
        <v>0</v>
      </c>
      <c r="AA182" s="153">
        <f t="shared" si="33"/>
        <v>0</v>
      </c>
      <c r="AR182" s="19" t="s">
        <v>144</v>
      </c>
      <c r="AT182" s="19" t="s">
        <v>140</v>
      </c>
      <c r="AU182" s="19" t="s">
        <v>81</v>
      </c>
      <c r="AY182" s="19" t="s">
        <v>139</v>
      </c>
      <c r="BE182" s="154">
        <f t="shared" si="34"/>
        <v>0</v>
      </c>
      <c r="BF182" s="154">
        <f t="shared" si="35"/>
        <v>0</v>
      </c>
      <c r="BG182" s="154">
        <f t="shared" si="36"/>
        <v>0</v>
      </c>
      <c r="BH182" s="154">
        <f t="shared" si="37"/>
        <v>0</v>
      </c>
      <c r="BI182" s="154">
        <f t="shared" si="38"/>
        <v>0</v>
      </c>
      <c r="BJ182" s="19" t="s">
        <v>81</v>
      </c>
      <c r="BK182" s="155">
        <f t="shared" si="39"/>
        <v>0</v>
      </c>
      <c r="BL182" s="19" t="s">
        <v>144</v>
      </c>
      <c r="BM182" s="19" t="s">
        <v>315</v>
      </c>
    </row>
    <row r="183" spans="2:65" s="10" customFormat="1" ht="29.85" customHeight="1">
      <c r="B183" s="134"/>
      <c r="C183" s="135"/>
      <c r="D183" s="144" t="s">
        <v>114</v>
      </c>
      <c r="E183" s="144"/>
      <c r="F183" s="144"/>
      <c r="G183" s="144"/>
      <c r="H183" s="144"/>
      <c r="I183" s="144"/>
      <c r="J183" s="144"/>
      <c r="K183" s="144"/>
      <c r="L183" s="144"/>
      <c r="M183" s="144"/>
      <c r="N183" s="213">
        <f>BK183</f>
        <v>0</v>
      </c>
      <c r="O183" s="214"/>
      <c r="P183" s="214"/>
      <c r="Q183" s="214"/>
      <c r="R183" s="137"/>
      <c r="T183" s="138"/>
      <c r="U183" s="135"/>
      <c r="V183" s="135"/>
      <c r="W183" s="139">
        <f>W184</f>
        <v>0</v>
      </c>
      <c r="X183" s="135"/>
      <c r="Y183" s="139">
        <f>Y184</f>
        <v>0</v>
      </c>
      <c r="Z183" s="135"/>
      <c r="AA183" s="140">
        <f>AA184</f>
        <v>0</v>
      </c>
      <c r="AR183" s="141" t="s">
        <v>78</v>
      </c>
      <c r="AT183" s="142" t="s">
        <v>70</v>
      </c>
      <c r="AU183" s="142" t="s">
        <v>78</v>
      </c>
      <c r="AY183" s="141" t="s">
        <v>139</v>
      </c>
      <c r="BK183" s="143">
        <f>BK184</f>
        <v>0</v>
      </c>
    </row>
    <row r="184" spans="2:65" s="1" customFormat="1" ht="38.25" customHeight="1">
      <c r="B184" s="145"/>
      <c r="C184" s="146" t="s">
        <v>255</v>
      </c>
      <c r="D184" s="146" t="s">
        <v>140</v>
      </c>
      <c r="E184" s="147" t="s">
        <v>316</v>
      </c>
      <c r="F184" s="205" t="s">
        <v>317</v>
      </c>
      <c r="G184" s="205"/>
      <c r="H184" s="205"/>
      <c r="I184" s="205"/>
      <c r="J184" s="148" t="s">
        <v>162</v>
      </c>
      <c r="K184" s="149">
        <v>180.256</v>
      </c>
      <c r="L184" s="206">
        <v>0</v>
      </c>
      <c r="M184" s="206"/>
      <c r="N184" s="206">
        <f>ROUND(L184*K184,3)</f>
        <v>0</v>
      </c>
      <c r="O184" s="206"/>
      <c r="P184" s="206"/>
      <c r="Q184" s="206"/>
      <c r="R184" s="150"/>
      <c r="T184" s="151" t="s">
        <v>5</v>
      </c>
      <c r="U184" s="41" t="s">
        <v>38</v>
      </c>
      <c r="V184" s="152">
        <v>0</v>
      </c>
      <c r="W184" s="152">
        <f>V184*K184</f>
        <v>0</v>
      </c>
      <c r="X184" s="152">
        <v>0</v>
      </c>
      <c r="Y184" s="152">
        <f>X184*K184</f>
        <v>0</v>
      </c>
      <c r="Z184" s="152">
        <v>0</v>
      </c>
      <c r="AA184" s="153">
        <f>Z184*K184</f>
        <v>0</v>
      </c>
      <c r="AR184" s="19" t="s">
        <v>144</v>
      </c>
      <c r="AT184" s="19" t="s">
        <v>140</v>
      </c>
      <c r="AU184" s="19" t="s">
        <v>81</v>
      </c>
      <c r="AY184" s="19" t="s">
        <v>139</v>
      </c>
      <c r="BE184" s="154">
        <f>IF(U184="základná",N184,0)</f>
        <v>0</v>
      </c>
      <c r="BF184" s="154">
        <f>IF(U184="znížená",N184,0)</f>
        <v>0</v>
      </c>
      <c r="BG184" s="154">
        <f>IF(U184="zákl. prenesená",N184,0)</f>
        <v>0</v>
      </c>
      <c r="BH184" s="154">
        <f>IF(U184="zníž. prenesená",N184,0)</f>
        <v>0</v>
      </c>
      <c r="BI184" s="154">
        <f>IF(U184="nulová",N184,0)</f>
        <v>0</v>
      </c>
      <c r="BJ184" s="19" t="s">
        <v>81</v>
      </c>
      <c r="BK184" s="155">
        <f>ROUND(L184*K184,3)</f>
        <v>0</v>
      </c>
      <c r="BL184" s="19" t="s">
        <v>144</v>
      </c>
      <c r="BM184" s="19" t="s">
        <v>318</v>
      </c>
    </row>
    <row r="185" spans="2:65" s="10" customFormat="1" ht="37.35" customHeight="1">
      <c r="B185" s="134"/>
      <c r="C185" s="135"/>
      <c r="D185" s="136" t="s">
        <v>115</v>
      </c>
      <c r="E185" s="136"/>
      <c r="F185" s="136"/>
      <c r="G185" s="136"/>
      <c r="H185" s="136"/>
      <c r="I185" s="136"/>
      <c r="J185" s="136"/>
      <c r="K185" s="136"/>
      <c r="L185" s="136"/>
      <c r="M185" s="136"/>
      <c r="N185" s="215">
        <f>BK185</f>
        <v>0</v>
      </c>
      <c r="O185" s="216"/>
      <c r="P185" s="216"/>
      <c r="Q185" s="216"/>
      <c r="R185" s="137"/>
      <c r="T185" s="138"/>
      <c r="U185" s="135"/>
      <c r="V185" s="135"/>
      <c r="W185" s="139">
        <f>W186+W200+W206+W210+W212+W225+W236+W239</f>
        <v>0</v>
      </c>
      <c r="X185" s="135"/>
      <c r="Y185" s="139">
        <f>Y186+Y200+Y206+Y210+Y212+Y225+Y236+Y239</f>
        <v>0</v>
      </c>
      <c r="Z185" s="135"/>
      <c r="AA185" s="140">
        <f>AA186+AA200+AA206+AA210+AA212+AA225+AA236+AA239</f>
        <v>0</v>
      </c>
      <c r="AR185" s="141" t="s">
        <v>78</v>
      </c>
      <c r="AT185" s="142" t="s">
        <v>70</v>
      </c>
      <c r="AU185" s="142" t="s">
        <v>71</v>
      </c>
      <c r="AY185" s="141" t="s">
        <v>139</v>
      </c>
      <c r="BK185" s="143">
        <f>BK186+BK200+BK206+BK210+BK212+BK225+BK236+BK239</f>
        <v>0</v>
      </c>
    </row>
    <row r="186" spans="2:65" s="10" customFormat="1" ht="19.899999999999999" customHeight="1">
      <c r="B186" s="134"/>
      <c r="C186" s="135"/>
      <c r="D186" s="144" t="s">
        <v>116</v>
      </c>
      <c r="E186" s="144"/>
      <c r="F186" s="144"/>
      <c r="G186" s="144"/>
      <c r="H186" s="144"/>
      <c r="I186" s="144"/>
      <c r="J186" s="144"/>
      <c r="K186" s="144"/>
      <c r="L186" s="144"/>
      <c r="M186" s="144"/>
      <c r="N186" s="211">
        <f>BK186</f>
        <v>0</v>
      </c>
      <c r="O186" s="212"/>
      <c r="P186" s="212"/>
      <c r="Q186" s="212"/>
      <c r="R186" s="137"/>
      <c r="T186" s="138"/>
      <c r="U186" s="135"/>
      <c r="V186" s="135"/>
      <c r="W186" s="139">
        <f>SUM(W187:W199)</f>
        <v>0</v>
      </c>
      <c r="X186" s="135"/>
      <c r="Y186" s="139">
        <f>SUM(Y187:Y199)</f>
        <v>0</v>
      </c>
      <c r="Z186" s="135"/>
      <c r="AA186" s="140">
        <f>SUM(AA187:AA199)</f>
        <v>0</v>
      </c>
      <c r="AR186" s="141" t="s">
        <v>78</v>
      </c>
      <c r="AT186" s="142" t="s">
        <v>70</v>
      </c>
      <c r="AU186" s="142" t="s">
        <v>78</v>
      </c>
      <c r="AY186" s="141" t="s">
        <v>139</v>
      </c>
      <c r="BK186" s="143">
        <f>SUM(BK187:BK199)</f>
        <v>0</v>
      </c>
    </row>
    <row r="187" spans="2:65" s="1" customFormat="1" ht="38.25" customHeight="1">
      <c r="B187" s="145"/>
      <c r="C187" s="146" t="s">
        <v>319</v>
      </c>
      <c r="D187" s="146" t="s">
        <v>140</v>
      </c>
      <c r="E187" s="147" t="s">
        <v>320</v>
      </c>
      <c r="F187" s="205" t="s">
        <v>321</v>
      </c>
      <c r="G187" s="205"/>
      <c r="H187" s="205"/>
      <c r="I187" s="205"/>
      <c r="J187" s="148" t="s">
        <v>143</v>
      </c>
      <c r="K187" s="149">
        <v>182.89</v>
      </c>
      <c r="L187" s="206">
        <v>0</v>
      </c>
      <c r="M187" s="206"/>
      <c r="N187" s="206">
        <f t="shared" ref="N187:N199" si="40">ROUND(L187*K187,3)</f>
        <v>0</v>
      </c>
      <c r="O187" s="206"/>
      <c r="P187" s="206"/>
      <c r="Q187" s="206"/>
      <c r="R187" s="150"/>
      <c r="T187" s="151" t="s">
        <v>5</v>
      </c>
      <c r="U187" s="41" t="s">
        <v>38</v>
      </c>
      <c r="V187" s="152">
        <v>0</v>
      </c>
      <c r="W187" s="152">
        <f t="shared" ref="W187:W199" si="41">V187*K187</f>
        <v>0</v>
      </c>
      <c r="X187" s="152">
        <v>0</v>
      </c>
      <c r="Y187" s="152">
        <f t="shared" ref="Y187:Y199" si="42">X187*K187</f>
        <v>0</v>
      </c>
      <c r="Z187" s="152">
        <v>0</v>
      </c>
      <c r="AA187" s="153">
        <f t="shared" ref="AA187:AA199" si="43">Z187*K187</f>
        <v>0</v>
      </c>
      <c r="AR187" s="19" t="s">
        <v>144</v>
      </c>
      <c r="AT187" s="19" t="s">
        <v>140</v>
      </c>
      <c r="AU187" s="19" t="s">
        <v>81</v>
      </c>
      <c r="AY187" s="19" t="s">
        <v>139</v>
      </c>
      <c r="BE187" s="154">
        <f t="shared" ref="BE187:BE199" si="44">IF(U187="základná",N187,0)</f>
        <v>0</v>
      </c>
      <c r="BF187" s="154">
        <f t="shared" ref="BF187:BF199" si="45">IF(U187="znížená",N187,0)</f>
        <v>0</v>
      </c>
      <c r="BG187" s="154">
        <f t="shared" ref="BG187:BG199" si="46">IF(U187="zákl. prenesená",N187,0)</f>
        <v>0</v>
      </c>
      <c r="BH187" s="154">
        <f t="shared" ref="BH187:BH199" si="47">IF(U187="zníž. prenesená",N187,0)</f>
        <v>0</v>
      </c>
      <c r="BI187" s="154">
        <f t="shared" ref="BI187:BI199" si="48">IF(U187="nulová",N187,0)</f>
        <v>0</v>
      </c>
      <c r="BJ187" s="19" t="s">
        <v>81</v>
      </c>
      <c r="BK187" s="155">
        <f t="shared" ref="BK187:BK199" si="49">ROUND(L187*K187,3)</f>
        <v>0</v>
      </c>
      <c r="BL187" s="19" t="s">
        <v>144</v>
      </c>
      <c r="BM187" s="19" t="s">
        <v>322</v>
      </c>
    </row>
    <row r="188" spans="2:65" s="1" customFormat="1" ht="16.5" customHeight="1">
      <c r="B188" s="145"/>
      <c r="C188" s="156" t="s">
        <v>259</v>
      </c>
      <c r="D188" s="156" t="s">
        <v>159</v>
      </c>
      <c r="E188" s="157" t="s">
        <v>323</v>
      </c>
      <c r="F188" s="217" t="s">
        <v>324</v>
      </c>
      <c r="G188" s="217"/>
      <c r="H188" s="217"/>
      <c r="I188" s="217"/>
      <c r="J188" s="158" t="s">
        <v>162</v>
      </c>
      <c r="K188" s="159">
        <v>5.5E-2</v>
      </c>
      <c r="L188" s="206">
        <v>0</v>
      </c>
      <c r="M188" s="206"/>
      <c r="N188" s="218">
        <f t="shared" si="40"/>
        <v>0</v>
      </c>
      <c r="O188" s="206"/>
      <c r="P188" s="206"/>
      <c r="Q188" s="206"/>
      <c r="R188" s="150"/>
      <c r="T188" s="151" t="s">
        <v>5</v>
      </c>
      <c r="U188" s="41" t="s">
        <v>38</v>
      </c>
      <c r="V188" s="152">
        <v>0</v>
      </c>
      <c r="W188" s="152">
        <f t="shared" si="41"/>
        <v>0</v>
      </c>
      <c r="X188" s="152">
        <v>0</v>
      </c>
      <c r="Y188" s="152">
        <f t="shared" si="42"/>
        <v>0</v>
      </c>
      <c r="Z188" s="152">
        <v>0</v>
      </c>
      <c r="AA188" s="153">
        <f t="shared" si="43"/>
        <v>0</v>
      </c>
      <c r="AR188" s="19" t="s">
        <v>154</v>
      </c>
      <c r="AT188" s="19" t="s">
        <v>159</v>
      </c>
      <c r="AU188" s="19" t="s">
        <v>81</v>
      </c>
      <c r="AY188" s="19" t="s">
        <v>139</v>
      </c>
      <c r="BE188" s="154">
        <f t="shared" si="44"/>
        <v>0</v>
      </c>
      <c r="BF188" s="154">
        <f t="shared" si="45"/>
        <v>0</v>
      </c>
      <c r="BG188" s="154">
        <f t="shared" si="46"/>
        <v>0</v>
      </c>
      <c r="BH188" s="154">
        <f t="shared" si="47"/>
        <v>0</v>
      </c>
      <c r="BI188" s="154">
        <f t="shared" si="48"/>
        <v>0</v>
      </c>
      <c r="BJ188" s="19" t="s">
        <v>81</v>
      </c>
      <c r="BK188" s="155">
        <f t="shared" si="49"/>
        <v>0</v>
      </c>
      <c r="BL188" s="19" t="s">
        <v>144</v>
      </c>
      <c r="BM188" s="19" t="s">
        <v>325</v>
      </c>
    </row>
    <row r="189" spans="2:65" s="1" customFormat="1" ht="25.5" customHeight="1">
      <c r="B189" s="145"/>
      <c r="C189" s="146" t="s">
        <v>326</v>
      </c>
      <c r="D189" s="146" t="s">
        <v>140</v>
      </c>
      <c r="E189" s="147" t="s">
        <v>327</v>
      </c>
      <c r="F189" s="205" t="s">
        <v>328</v>
      </c>
      <c r="G189" s="205"/>
      <c r="H189" s="205"/>
      <c r="I189" s="205"/>
      <c r="J189" s="148" t="s">
        <v>143</v>
      </c>
      <c r="K189" s="149">
        <v>192.96600000000001</v>
      </c>
      <c r="L189" s="206">
        <v>0</v>
      </c>
      <c r="M189" s="206"/>
      <c r="N189" s="206">
        <f t="shared" si="40"/>
        <v>0</v>
      </c>
      <c r="O189" s="206"/>
      <c r="P189" s="206"/>
      <c r="Q189" s="206"/>
      <c r="R189" s="150"/>
      <c r="T189" s="151" t="s">
        <v>5</v>
      </c>
      <c r="U189" s="41" t="s">
        <v>38</v>
      </c>
      <c r="V189" s="152">
        <v>0</v>
      </c>
      <c r="W189" s="152">
        <f t="shared" si="41"/>
        <v>0</v>
      </c>
      <c r="X189" s="152">
        <v>0</v>
      </c>
      <c r="Y189" s="152">
        <f t="shared" si="42"/>
        <v>0</v>
      </c>
      <c r="Z189" s="152">
        <v>0</v>
      </c>
      <c r="AA189" s="153">
        <f t="shared" si="43"/>
        <v>0</v>
      </c>
      <c r="AR189" s="19" t="s">
        <v>144</v>
      </c>
      <c r="AT189" s="19" t="s">
        <v>140</v>
      </c>
      <c r="AU189" s="19" t="s">
        <v>81</v>
      </c>
      <c r="AY189" s="19" t="s">
        <v>139</v>
      </c>
      <c r="BE189" s="154">
        <f t="shared" si="44"/>
        <v>0</v>
      </c>
      <c r="BF189" s="154">
        <f t="shared" si="45"/>
        <v>0</v>
      </c>
      <c r="BG189" s="154">
        <f t="shared" si="46"/>
        <v>0</v>
      </c>
      <c r="BH189" s="154">
        <f t="shared" si="47"/>
        <v>0</v>
      </c>
      <c r="BI189" s="154">
        <f t="shared" si="48"/>
        <v>0</v>
      </c>
      <c r="BJ189" s="19" t="s">
        <v>81</v>
      </c>
      <c r="BK189" s="155">
        <f t="shared" si="49"/>
        <v>0</v>
      </c>
      <c r="BL189" s="19" t="s">
        <v>144</v>
      </c>
      <c r="BM189" s="19" t="s">
        <v>329</v>
      </c>
    </row>
    <row r="190" spans="2:65" s="1" customFormat="1" ht="16.5" customHeight="1">
      <c r="B190" s="145"/>
      <c r="C190" s="156" t="s">
        <v>262</v>
      </c>
      <c r="D190" s="156" t="s">
        <v>159</v>
      </c>
      <c r="E190" s="157" t="s">
        <v>323</v>
      </c>
      <c r="F190" s="217" t="s">
        <v>324</v>
      </c>
      <c r="G190" s="217"/>
      <c r="H190" s="217"/>
      <c r="I190" s="217"/>
      <c r="J190" s="158" t="s">
        <v>162</v>
      </c>
      <c r="K190" s="159">
        <v>6.8000000000000005E-2</v>
      </c>
      <c r="L190" s="206">
        <v>0</v>
      </c>
      <c r="M190" s="206"/>
      <c r="N190" s="218">
        <f t="shared" si="40"/>
        <v>0</v>
      </c>
      <c r="O190" s="206"/>
      <c r="P190" s="206"/>
      <c r="Q190" s="206"/>
      <c r="R190" s="150"/>
      <c r="T190" s="151" t="s">
        <v>5</v>
      </c>
      <c r="U190" s="41" t="s">
        <v>38</v>
      </c>
      <c r="V190" s="152">
        <v>0</v>
      </c>
      <c r="W190" s="152">
        <f t="shared" si="41"/>
        <v>0</v>
      </c>
      <c r="X190" s="152">
        <v>0</v>
      </c>
      <c r="Y190" s="152">
        <f t="shared" si="42"/>
        <v>0</v>
      </c>
      <c r="Z190" s="152">
        <v>0</v>
      </c>
      <c r="AA190" s="153">
        <f t="shared" si="43"/>
        <v>0</v>
      </c>
      <c r="AR190" s="19" t="s">
        <v>154</v>
      </c>
      <c r="AT190" s="19" t="s">
        <v>159</v>
      </c>
      <c r="AU190" s="19" t="s">
        <v>81</v>
      </c>
      <c r="AY190" s="19" t="s">
        <v>139</v>
      </c>
      <c r="BE190" s="154">
        <f t="shared" si="44"/>
        <v>0</v>
      </c>
      <c r="BF190" s="154">
        <f t="shared" si="45"/>
        <v>0</v>
      </c>
      <c r="BG190" s="154">
        <f t="shared" si="46"/>
        <v>0</v>
      </c>
      <c r="BH190" s="154">
        <f t="shared" si="47"/>
        <v>0</v>
      </c>
      <c r="BI190" s="154">
        <f t="shared" si="48"/>
        <v>0</v>
      </c>
      <c r="BJ190" s="19" t="s">
        <v>81</v>
      </c>
      <c r="BK190" s="155">
        <f t="shared" si="49"/>
        <v>0</v>
      </c>
      <c r="BL190" s="19" t="s">
        <v>144</v>
      </c>
      <c r="BM190" s="19" t="s">
        <v>330</v>
      </c>
    </row>
    <row r="191" spans="2:65" s="1" customFormat="1" ht="38.25" customHeight="1">
      <c r="B191" s="145"/>
      <c r="C191" s="146" t="s">
        <v>331</v>
      </c>
      <c r="D191" s="146" t="s">
        <v>140</v>
      </c>
      <c r="E191" s="147" t="s">
        <v>332</v>
      </c>
      <c r="F191" s="205" t="s">
        <v>333</v>
      </c>
      <c r="G191" s="205"/>
      <c r="H191" s="205"/>
      <c r="I191" s="205"/>
      <c r="J191" s="148" t="s">
        <v>143</v>
      </c>
      <c r="K191" s="149">
        <v>34.865000000000002</v>
      </c>
      <c r="L191" s="206">
        <v>0</v>
      </c>
      <c r="M191" s="206"/>
      <c r="N191" s="206">
        <f t="shared" si="40"/>
        <v>0</v>
      </c>
      <c r="O191" s="206"/>
      <c r="P191" s="206"/>
      <c r="Q191" s="206"/>
      <c r="R191" s="150"/>
      <c r="T191" s="151" t="s">
        <v>5</v>
      </c>
      <c r="U191" s="41" t="s">
        <v>38</v>
      </c>
      <c r="V191" s="152">
        <v>0</v>
      </c>
      <c r="W191" s="152">
        <f t="shared" si="41"/>
        <v>0</v>
      </c>
      <c r="X191" s="152">
        <v>0</v>
      </c>
      <c r="Y191" s="152">
        <f t="shared" si="42"/>
        <v>0</v>
      </c>
      <c r="Z191" s="152">
        <v>0</v>
      </c>
      <c r="AA191" s="153">
        <f t="shared" si="43"/>
        <v>0</v>
      </c>
      <c r="AR191" s="19" t="s">
        <v>144</v>
      </c>
      <c r="AT191" s="19" t="s">
        <v>140</v>
      </c>
      <c r="AU191" s="19" t="s">
        <v>81</v>
      </c>
      <c r="AY191" s="19" t="s">
        <v>139</v>
      </c>
      <c r="BE191" s="154">
        <f t="shared" si="44"/>
        <v>0</v>
      </c>
      <c r="BF191" s="154">
        <f t="shared" si="45"/>
        <v>0</v>
      </c>
      <c r="BG191" s="154">
        <f t="shared" si="46"/>
        <v>0</v>
      </c>
      <c r="BH191" s="154">
        <f t="shared" si="47"/>
        <v>0</v>
      </c>
      <c r="BI191" s="154">
        <f t="shared" si="48"/>
        <v>0</v>
      </c>
      <c r="BJ191" s="19" t="s">
        <v>81</v>
      </c>
      <c r="BK191" s="155">
        <f t="shared" si="49"/>
        <v>0</v>
      </c>
      <c r="BL191" s="19" t="s">
        <v>144</v>
      </c>
      <c r="BM191" s="19" t="s">
        <v>334</v>
      </c>
    </row>
    <row r="192" spans="2:65" s="1" customFormat="1" ht="38.25" customHeight="1">
      <c r="B192" s="145"/>
      <c r="C192" s="156" t="s">
        <v>266</v>
      </c>
      <c r="D192" s="156" t="s">
        <v>159</v>
      </c>
      <c r="E192" s="157" t="s">
        <v>335</v>
      </c>
      <c r="F192" s="217" t="s">
        <v>336</v>
      </c>
      <c r="G192" s="217"/>
      <c r="H192" s="217"/>
      <c r="I192" s="217"/>
      <c r="J192" s="158" t="s">
        <v>143</v>
      </c>
      <c r="K192" s="159">
        <v>40.094999999999999</v>
      </c>
      <c r="L192" s="206">
        <v>0</v>
      </c>
      <c r="M192" s="206"/>
      <c r="N192" s="218">
        <f t="shared" si="40"/>
        <v>0</v>
      </c>
      <c r="O192" s="206"/>
      <c r="P192" s="206"/>
      <c r="Q192" s="206"/>
      <c r="R192" s="150"/>
      <c r="T192" s="151" t="s">
        <v>5</v>
      </c>
      <c r="U192" s="41" t="s">
        <v>38</v>
      </c>
      <c r="V192" s="152">
        <v>0</v>
      </c>
      <c r="W192" s="152">
        <f t="shared" si="41"/>
        <v>0</v>
      </c>
      <c r="X192" s="152">
        <v>0</v>
      </c>
      <c r="Y192" s="152">
        <f t="shared" si="42"/>
        <v>0</v>
      </c>
      <c r="Z192" s="152">
        <v>0</v>
      </c>
      <c r="AA192" s="153">
        <f t="shared" si="43"/>
        <v>0</v>
      </c>
      <c r="AR192" s="19" t="s">
        <v>154</v>
      </c>
      <c r="AT192" s="19" t="s">
        <v>159</v>
      </c>
      <c r="AU192" s="19" t="s">
        <v>81</v>
      </c>
      <c r="AY192" s="19" t="s">
        <v>139</v>
      </c>
      <c r="BE192" s="154">
        <f t="shared" si="44"/>
        <v>0</v>
      </c>
      <c r="BF192" s="154">
        <f t="shared" si="45"/>
        <v>0</v>
      </c>
      <c r="BG192" s="154">
        <f t="shared" si="46"/>
        <v>0</v>
      </c>
      <c r="BH192" s="154">
        <f t="shared" si="47"/>
        <v>0</v>
      </c>
      <c r="BI192" s="154">
        <f t="shared" si="48"/>
        <v>0</v>
      </c>
      <c r="BJ192" s="19" t="s">
        <v>81</v>
      </c>
      <c r="BK192" s="155">
        <f t="shared" si="49"/>
        <v>0</v>
      </c>
      <c r="BL192" s="19" t="s">
        <v>144</v>
      </c>
      <c r="BM192" s="19" t="s">
        <v>337</v>
      </c>
    </row>
    <row r="193" spans="2:65" s="1" customFormat="1" ht="25.5" customHeight="1">
      <c r="B193" s="145"/>
      <c r="C193" s="146" t="s">
        <v>338</v>
      </c>
      <c r="D193" s="146" t="s">
        <v>140</v>
      </c>
      <c r="E193" s="147" t="s">
        <v>339</v>
      </c>
      <c r="F193" s="205" t="s">
        <v>340</v>
      </c>
      <c r="G193" s="205"/>
      <c r="H193" s="205"/>
      <c r="I193" s="205"/>
      <c r="J193" s="148" t="s">
        <v>143</v>
      </c>
      <c r="K193" s="149">
        <v>12.5</v>
      </c>
      <c r="L193" s="206">
        <v>0</v>
      </c>
      <c r="M193" s="206"/>
      <c r="N193" s="206">
        <f t="shared" si="40"/>
        <v>0</v>
      </c>
      <c r="O193" s="206"/>
      <c r="P193" s="206"/>
      <c r="Q193" s="206"/>
      <c r="R193" s="150"/>
      <c r="T193" s="151" t="s">
        <v>5</v>
      </c>
      <c r="U193" s="41" t="s">
        <v>38</v>
      </c>
      <c r="V193" s="152">
        <v>0</v>
      </c>
      <c r="W193" s="152">
        <f t="shared" si="41"/>
        <v>0</v>
      </c>
      <c r="X193" s="152">
        <v>0</v>
      </c>
      <c r="Y193" s="152">
        <f t="shared" si="42"/>
        <v>0</v>
      </c>
      <c r="Z193" s="152">
        <v>0</v>
      </c>
      <c r="AA193" s="153">
        <f t="shared" si="43"/>
        <v>0</v>
      </c>
      <c r="AR193" s="19" t="s">
        <v>144</v>
      </c>
      <c r="AT193" s="19" t="s">
        <v>140</v>
      </c>
      <c r="AU193" s="19" t="s">
        <v>81</v>
      </c>
      <c r="AY193" s="19" t="s">
        <v>139</v>
      </c>
      <c r="BE193" s="154">
        <f t="shared" si="44"/>
        <v>0</v>
      </c>
      <c r="BF193" s="154">
        <f t="shared" si="45"/>
        <v>0</v>
      </c>
      <c r="BG193" s="154">
        <f t="shared" si="46"/>
        <v>0</v>
      </c>
      <c r="BH193" s="154">
        <f t="shared" si="47"/>
        <v>0</v>
      </c>
      <c r="BI193" s="154">
        <f t="shared" si="48"/>
        <v>0</v>
      </c>
      <c r="BJ193" s="19" t="s">
        <v>81</v>
      </c>
      <c r="BK193" s="155">
        <f t="shared" si="49"/>
        <v>0</v>
      </c>
      <c r="BL193" s="19" t="s">
        <v>144</v>
      </c>
      <c r="BM193" s="19" t="s">
        <v>341</v>
      </c>
    </row>
    <row r="194" spans="2:65" s="1" customFormat="1" ht="38.25" customHeight="1">
      <c r="B194" s="145"/>
      <c r="C194" s="146" t="s">
        <v>269</v>
      </c>
      <c r="D194" s="146" t="s">
        <v>140</v>
      </c>
      <c r="E194" s="147" t="s">
        <v>342</v>
      </c>
      <c r="F194" s="205" t="s">
        <v>343</v>
      </c>
      <c r="G194" s="205"/>
      <c r="H194" s="205"/>
      <c r="I194" s="205"/>
      <c r="J194" s="148" t="s">
        <v>143</v>
      </c>
      <c r="K194" s="149">
        <v>182.89</v>
      </c>
      <c r="L194" s="206">
        <v>0</v>
      </c>
      <c r="M194" s="206"/>
      <c r="N194" s="206">
        <f t="shared" si="40"/>
        <v>0</v>
      </c>
      <c r="O194" s="206"/>
      <c r="P194" s="206"/>
      <c r="Q194" s="206"/>
      <c r="R194" s="150"/>
      <c r="T194" s="151" t="s">
        <v>5</v>
      </c>
      <c r="U194" s="41" t="s">
        <v>38</v>
      </c>
      <c r="V194" s="152">
        <v>0</v>
      </c>
      <c r="W194" s="152">
        <f t="shared" si="41"/>
        <v>0</v>
      </c>
      <c r="X194" s="152">
        <v>0</v>
      </c>
      <c r="Y194" s="152">
        <f t="shared" si="42"/>
        <v>0</v>
      </c>
      <c r="Z194" s="152">
        <v>0</v>
      </c>
      <c r="AA194" s="153">
        <f t="shared" si="43"/>
        <v>0</v>
      </c>
      <c r="AR194" s="19" t="s">
        <v>144</v>
      </c>
      <c r="AT194" s="19" t="s">
        <v>140</v>
      </c>
      <c r="AU194" s="19" t="s">
        <v>81</v>
      </c>
      <c r="AY194" s="19" t="s">
        <v>139</v>
      </c>
      <c r="BE194" s="154">
        <f t="shared" si="44"/>
        <v>0</v>
      </c>
      <c r="BF194" s="154">
        <f t="shared" si="45"/>
        <v>0</v>
      </c>
      <c r="BG194" s="154">
        <f t="shared" si="46"/>
        <v>0</v>
      </c>
      <c r="BH194" s="154">
        <f t="shared" si="47"/>
        <v>0</v>
      </c>
      <c r="BI194" s="154">
        <f t="shared" si="48"/>
        <v>0</v>
      </c>
      <c r="BJ194" s="19" t="s">
        <v>81</v>
      </c>
      <c r="BK194" s="155">
        <f t="shared" si="49"/>
        <v>0</v>
      </c>
      <c r="BL194" s="19" t="s">
        <v>144</v>
      </c>
      <c r="BM194" s="19" t="s">
        <v>344</v>
      </c>
    </row>
    <row r="195" spans="2:65" s="1" customFormat="1" ht="38.25" customHeight="1">
      <c r="B195" s="145"/>
      <c r="C195" s="156" t="s">
        <v>345</v>
      </c>
      <c r="D195" s="156" t="s">
        <v>159</v>
      </c>
      <c r="E195" s="157" t="s">
        <v>346</v>
      </c>
      <c r="F195" s="217" t="s">
        <v>347</v>
      </c>
      <c r="G195" s="217"/>
      <c r="H195" s="217"/>
      <c r="I195" s="217"/>
      <c r="J195" s="158" t="s">
        <v>143</v>
      </c>
      <c r="K195" s="159">
        <v>210.32400000000001</v>
      </c>
      <c r="L195" s="206">
        <v>0</v>
      </c>
      <c r="M195" s="206"/>
      <c r="N195" s="218">
        <f t="shared" si="40"/>
        <v>0</v>
      </c>
      <c r="O195" s="206"/>
      <c r="P195" s="206"/>
      <c r="Q195" s="206"/>
      <c r="R195" s="150"/>
      <c r="T195" s="151" t="s">
        <v>5</v>
      </c>
      <c r="U195" s="41" t="s">
        <v>38</v>
      </c>
      <c r="V195" s="152">
        <v>0</v>
      </c>
      <c r="W195" s="152">
        <f t="shared" si="41"/>
        <v>0</v>
      </c>
      <c r="X195" s="152">
        <v>0</v>
      </c>
      <c r="Y195" s="152">
        <f t="shared" si="42"/>
        <v>0</v>
      </c>
      <c r="Z195" s="152">
        <v>0</v>
      </c>
      <c r="AA195" s="153">
        <f t="shared" si="43"/>
        <v>0</v>
      </c>
      <c r="AR195" s="19" t="s">
        <v>154</v>
      </c>
      <c r="AT195" s="19" t="s">
        <v>159</v>
      </c>
      <c r="AU195" s="19" t="s">
        <v>81</v>
      </c>
      <c r="AY195" s="19" t="s">
        <v>139</v>
      </c>
      <c r="BE195" s="154">
        <f t="shared" si="44"/>
        <v>0</v>
      </c>
      <c r="BF195" s="154">
        <f t="shared" si="45"/>
        <v>0</v>
      </c>
      <c r="BG195" s="154">
        <f t="shared" si="46"/>
        <v>0</v>
      </c>
      <c r="BH195" s="154">
        <f t="shared" si="47"/>
        <v>0</v>
      </c>
      <c r="BI195" s="154">
        <f t="shared" si="48"/>
        <v>0</v>
      </c>
      <c r="BJ195" s="19" t="s">
        <v>81</v>
      </c>
      <c r="BK195" s="155">
        <f t="shared" si="49"/>
        <v>0</v>
      </c>
      <c r="BL195" s="19" t="s">
        <v>144</v>
      </c>
      <c r="BM195" s="19" t="s">
        <v>348</v>
      </c>
    </row>
    <row r="196" spans="2:65" s="1" customFormat="1" ht="25.5" customHeight="1">
      <c r="B196" s="145"/>
      <c r="C196" s="146" t="s">
        <v>273</v>
      </c>
      <c r="D196" s="146" t="s">
        <v>140</v>
      </c>
      <c r="E196" s="147" t="s">
        <v>349</v>
      </c>
      <c r="F196" s="205" t="s">
        <v>350</v>
      </c>
      <c r="G196" s="205"/>
      <c r="H196" s="205"/>
      <c r="I196" s="205"/>
      <c r="J196" s="148" t="s">
        <v>143</v>
      </c>
      <c r="K196" s="149">
        <v>192.96600000000001</v>
      </c>
      <c r="L196" s="206">
        <v>0</v>
      </c>
      <c r="M196" s="206"/>
      <c r="N196" s="206">
        <f t="shared" si="40"/>
        <v>0</v>
      </c>
      <c r="O196" s="206"/>
      <c r="P196" s="206"/>
      <c r="Q196" s="206"/>
      <c r="R196" s="150"/>
      <c r="T196" s="151" t="s">
        <v>5</v>
      </c>
      <c r="U196" s="41" t="s">
        <v>38</v>
      </c>
      <c r="V196" s="152">
        <v>0</v>
      </c>
      <c r="W196" s="152">
        <f t="shared" si="41"/>
        <v>0</v>
      </c>
      <c r="X196" s="152">
        <v>0</v>
      </c>
      <c r="Y196" s="152">
        <f t="shared" si="42"/>
        <v>0</v>
      </c>
      <c r="Z196" s="152">
        <v>0</v>
      </c>
      <c r="AA196" s="153">
        <f t="shared" si="43"/>
        <v>0</v>
      </c>
      <c r="AR196" s="19" t="s">
        <v>144</v>
      </c>
      <c r="AT196" s="19" t="s">
        <v>140</v>
      </c>
      <c r="AU196" s="19" t="s">
        <v>81</v>
      </c>
      <c r="AY196" s="19" t="s">
        <v>139</v>
      </c>
      <c r="BE196" s="154">
        <f t="shared" si="44"/>
        <v>0</v>
      </c>
      <c r="BF196" s="154">
        <f t="shared" si="45"/>
        <v>0</v>
      </c>
      <c r="BG196" s="154">
        <f t="shared" si="46"/>
        <v>0</v>
      </c>
      <c r="BH196" s="154">
        <f t="shared" si="47"/>
        <v>0</v>
      </c>
      <c r="BI196" s="154">
        <f t="shared" si="48"/>
        <v>0</v>
      </c>
      <c r="BJ196" s="19" t="s">
        <v>81</v>
      </c>
      <c r="BK196" s="155">
        <f t="shared" si="49"/>
        <v>0</v>
      </c>
      <c r="BL196" s="19" t="s">
        <v>144</v>
      </c>
      <c r="BM196" s="19" t="s">
        <v>351</v>
      </c>
    </row>
    <row r="197" spans="2:65" s="1" customFormat="1" ht="38.25" customHeight="1">
      <c r="B197" s="145"/>
      <c r="C197" s="156" t="s">
        <v>352</v>
      </c>
      <c r="D197" s="156" t="s">
        <v>159</v>
      </c>
      <c r="E197" s="157" t="s">
        <v>346</v>
      </c>
      <c r="F197" s="217" t="s">
        <v>347</v>
      </c>
      <c r="G197" s="217"/>
      <c r="H197" s="217"/>
      <c r="I197" s="217"/>
      <c r="J197" s="158" t="s">
        <v>143</v>
      </c>
      <c r="K197" s="159">
        <v>231.559</v>
      </c>
      <c r="L197" s="206">
        <v>0</v>
      </c>
      <c r="M197" s="206"/>
      <c r="N197" s="218">
        <f t="shared" si="40"/>
        <v>0</v>
      </c>
      <c r="O197" s="206"/>
      <c r="P197" s="206"/>
      <c r="Q197" s="206"/>
      <c r="R197" s="150"/>
      <c r="T197" s="151" t="s">
        <v>5</v>
      </c>
      <c r="U197" s="41" t="s">
        <v>38</v>
      </c>
      <c r="V197" s="152">
        <v>0</v>
      </c>
      <c r="W197" s="152">
        <f t="shared" si="41"/>
        <v>0</v>
      </c>
      <c r="X197" s="152">
        <v>0</v>
      </c>
      <c r="Y197" s="152">
        <f t="shared" si="42"/>
        <v>0</v>
      </c>
      <c r="Z197" s="152">
        <v>0</v>
      </c>
      <c r="AA197" s="153">
        <f t="shared" si="43"/>
        <v>0</v>
      </c>
      <c r="AR197" s="19" t="s">
        <v>154</v>
      </c>
      <c r="AT197" s="19" t="s">
        <v>159</v>
      </c>
      <c r="AU197" s="19" t="s">
        <v>81</v>
      </c>
      <c r="AY197" s="19" t="s">
        <v>139</v>
      </c>
      <c r="BE197" s="154">
        <f t="shared" si="44"/>
        <v>0</v>
      </c>
      <c r="BF197" s="154">
        <f t="shared" si="45"/>
        <v>0</v>
      </c>
      <c r="BG197" s="154">
        <f t="shared" si="46"/>
        <v>0</v>
      </c>
      <c r="BH197" s="154">
        <f t="shared" si="47"/>
        <v>0</v>
      </c>
      <c r="BI197" s="154">
        <f t="shared" si="48"/>
        <v>0</v>
      </c>
      <c r="BJ197" s="19" t="s">
        <v>81</v>
      </c>
      <c r="BK197" s="155">
        <f t="shared" si="49"/>
        <v>0</v>
      </c>
      <c r="BL197" s="19" t="s">
        <v>144</v>
      </c>
      <c r="BM197" s="19" t="s">
        <v>353</v>
      </c>
    </row>
    <row r="198" spans="2:65" s="1" customFormat="1" ht="25.5" customHeight="1">
      <c r="B198" s="145"/>
      <c r="C198" s="146" t="s">
        <v>276</v>
      </c>
      <c r="D198" s="146" t="s">
        <v>140</v>
      </c>
      <c r="E198" s="147" t="s">
        <v>354</v>
      </c>
      <c r="F198" s="205" t="s">
        <v>355</v>
      </c>
      <c r="G198" s="205"/>
      <c r="H198" s="205"/>
      <c r="I198" s="205"/>
      <c r="J198" s="148" t="s">
        <v>226</v>
      </c>
      <c r="K198" s="149">
        <v>61.97</v>
      </c>
      <c r="L198" s="206">
        <v>0</v>
      </c>
      <c r="M198" s="206"/>
      <c r="N198" s="206">
        <f t="shared" si="40"/>
        <v>0</v>
      </c>
      <c r="O198" s="206"/>
      <c r="P198" s="206"/>
      <c r="Q198" s="206"/>
      <c r="R198" s="150"/>
      <c r="T198" s="151" t="s">
        <v>5</v>
      </c>
      <c r="U198" s="41" t="s">
        <v>38</v>
      </c>
      <c r="V198" s="152">
        <v>0</v>
      </c>
      <c r="W198" s="152">
        <f t="shared" si="41"/>
        <v>0</v>
      </c>
      <c r="X198" s="152">
        <v>0</v>
      </c>
      <c r="Y198" s="152">
        <f t="shared" si="42"/>
        <v>0</v>
      </c>
      <c r="Z198" s="152">
        <v>0</v>
      </c>
      <c r="AA198" s="153">
        <f t="shared" si="43"/>
        <v>0</v>
      </c>
      <c r="AR198" s="19" t="s">
        <v>144</v>
      </c>
      <c r="AT198" s="19" t="s">
        <v>140</v>
      </c>
      <c r="AU198" s="19" t="s">
        <v>81</v>
      </c>
      <c r="AY198" s="19" t="s">
        <v>139</v>
      </c>
      <c r="BE198" s="154">
        <f t="shared" si="44"/>
        <v>0</v>
      </c>
      <c r="BF198" s="154">
        <f t="shared" si="45"/>
        <v>0</v>
      </c>
      <c r="BG198" s="154">
        <f t="shared" si="46"/>
        <v>0</v>
      </c>
      <c r="BH198" s="154">
        <f t="shared" si="47"/>
        <v>0</v>
      </c>
      <c r="BI198" s="154">
        <f t="shared" si="48"/>
        <v>0</v>
      </c>
      <c r="BJ198" s="19" t="s">
        <v>81</v>
      </c>
      <c r="BK198" s="155">
        <f t="shared" si="49"/>
        <v>0</v>
      </c>
      <c r="BL198" s="19" t="s">
        <v>144</v>
      </c>
      <c r="BM198" s="19" t="s">
        <v>356</v>
      </c>
    </row>
    <row r="199" spans="2:65" s="1" customFormat="1" ht="25.5" customHeight="1">
      <c r="B199" s="145"/>
      <c r="C199" s="146" t="s">
        <v>357</v>
      </c>
      <c r="D199" s="146" t="s">
        <v>140</v>
      </c>
      <c r="E199" s="147" t="s">
        <v>358</v>
      </c>
      <c r="F199" s="205" t="s">
        <v>359</v>
      </c>
      <c r="G199" s="205"/>
      <c r="H199" s="205"/>
      <c r="I199" s="205"/>
      <c r="J199" s="148" t="s">
        <v>360</v>
      </c>
      <c r="K199" s="149">
        <v>107.047</v>
      </c>
      <c r="L199" s="206">
        <v>0</v>
      </c>
      <c r="M199" s="206"/>
      <c r="N199" s="206">
        <f t="shared" si="40"/>
        <v>0</v>
      </c>
      <c r="O199" s="206"/>
      <c r="P199" s="206"/>
      <c r="Q199" s="206"/>
      <c r="R199" s="150"/>
      <c r="T199" s="151" t="s">
        <v>5</v>
      </c>
      <c r="U199" s="41" t="s">
        <v>38</v>
      </c>
      <c r="V199" s="152">
        <v>0</v>
      </c>
      <c r="W199" s="152">
        <f t="shared" si="41"/>
        <v>0</v>
      </c>
      <c r="X199" s="152">
        <v>0</v>
      </c>
      <c r="Y199" s="152">
        <f t="shared" si="42"/>
        <v>0</v>
      </c>
      <c r="Z199" s="152">
        <v>0</v>
      </c>
      <c r="AA199" s="153">
        <f t="shared" si="43"/>
        <v>0</v>
      </c>
      <c r="AR199" s="19" t="s">
        <v>144</v>
      </c>
      <c r="AT199" s="19" t="s">
        <v>140</v>
      </c>
      <c r="AU199" s="19" t="s">
        <v>81</v>
      </c>
      <c r="AY199" s="19" t="s">
        <v>139</v>
      </c>
      <c r="BE199" s="154">
        <f t="shared" si="44"/>
        <v>0</v>
      </c>
      <c r="BF199" s="154">
        <f t="shared" si="45"/>
        <v>0</v>
      </c>
      <c r="BG199" s="154">
        <f t="shared" si="46"/>
        <v>0</v>
      </c>
      <c r="BH199" s="154">
        <f t="shared" si="47"/>
        <v>0</v>
      </c>
      <c r="BI199" s="154">
        <f t="shared" si="48"/>
        <v>0</v>
      </c>
      <c r="BJ199" s="19" t="s">
        <v>81</v>
      </c>
      <c r="BK199" s="155">
        <f t="shared" si="49"/>
        <v>0</v>
      </c>
      <c r="BL199" s="19" t="s">
        <v>144</v>
      </c>
      <c r="BM199" s="19" t="s">
        <v>361</v>
      </c>
    </row>
    <row r="200" spans="2:65" s="10" customFormat="1" ht="29.85" customHeight="1">
      <c r="B200" s="134"/>
      <c r="C200" s="135"/>
      <c r="D200" s="144" t="s">
        <v>117</v>
      </c>
      <c r="E200" s="144"/>
      <c r="F200" s="144"/>
      <c r="G200" s="144"/>
      <c r="H200" s="144"/>
      <c r="I200" s="144"/>
      <c r="J200" s="144"/>
      <c r="K200" s="144"/>
      <c r="L200" s="144"/>
      <c r="M200" s="144"/>
      <c r="N200" s="213">
        <f>BK200</f>
        <v>0</v>
      </c>
      <c r="O200" s="214"/>
      <c r="P200" s="214"/>
      <c r="Q200" s="214"/>
      <c r="R200" s="137"/>
      <c r="T200" s="138"/>
      <c r="U200" s="135"/>
      <c r="V200" s="135"/>
      <c r="W200" s="139">
        <f>SUM(W201:W205)</f>
        <v>0</v>
      </c>
      <c r="X200" s="135"/>
      <c r="Y200" s="139">
        <f>SUM(Y201:Y205)</f>
        <v>0</v>
      </c>
      <c r="Z200" s="135"/>
      <c r="AA200" s="140">
        <f>SUM(AA201:AA205)</f>
        <v>0</v>
      </c>
      <c r="AR200" s="141" t="s">
        <v>81</v>
      </c>
      <c r="AT200" s="142" t="s">
        <v>70</v>
      </c>
      <c r="AU200" s="142" t="s">
        <v>78</v>
      </c>
      <c r="AY200" s="141" t="s">
        <v>139</v>
      </c>
      <c r="BK200" s="143">
        <f>SUM(BK201:BK205)</f>
        <v>0</v>
      </c>
    </row>
    <row r="201" spans="2:65" s="1" customFormat="1" ht="25.5" customHeight="1">
      <c r="B201" s="145"/>
      <c r="C201" s="146" t="s">
        <v>280</v>
      </c>
      <c r="D201" s="146" t="s">
        <v>140</v>
      </c>
      <c r="E201" s="147" t="s">
        <v>362</v>
      </c>
      <c r="F201" s="205" t="s">
        <v>363</v>
      </c>
      <c r="G201" s="205"/>
      <c r="H201" s="205"/>
      <c r="I201" s="205"/>
      <c r="J201" s="148" t="s">
        <v>226</v>
      </c>
      <c r="K201" s="149">
        <v>6</v>
      </c>
      <c r="L201" s="206">
        <v>0</v>
      </c>
      <c r="M201" s="206"/>
      <c r="N201" s="206">
        <f>ROUND(L201*K201,3)</f>
        <v>0</v>
      </c>
      <c r="O201" s="206"/>
      <c r="P201" s="206"/>
      <c r="Q201" s="206"/>
      <c r="R201" s="150"/>
      <c r="T201" s="151" t="s">
        <v>5</v>
      </c>
      <c r="U201" s="41" t="s">
        <v>38</v>
      </c>
      <c r="V201" s="152">
        <v>0</v>
      </c>
      <c r="W201" s="152">
        <f>V201*K201</f>
        <v>0</v>
      </c>
      <c r="X201" s="152">
        <v>0</v>
      </c>
      <c r="Y201" s="152">
        <f>X201*K201</f>
        <v>0</v>
      </c>
      <c r="Z201" s="152">
        <v>0</v>
      </c>
      <c r="AA201" s="153">
        <f>Z201*K201</f>
        <v>0</v>
      </c>
      <c r="AR201" s="19" t="s">
        <v>171</v>
      </c>
      <c r="AT201" s="19" t="s">
        <v>140</v>
      </c>
      <c r="AU201" s="19" t="s">
        <v>81</v>
      </c>
      <c r="AY201" s="19" t="s">
        <v>139</v>
      </c>
      <c r="BE201" s="154">
        <f>IF(U201="základná",N201,0)</f>
        <v>0</v>
      </c>
      <c r="BF201" s="154">
        <f>IF(U201="znížená",N201,0)</f>
        <v>0</v>
      </c>
      <c r="BG201" s="154">
        <f>IF(U201="zákl. prenesená",N201,0)</f>
        <v>0</v>
      </c>
      <c r="BH201" s="154">
        <f>IF(U201="zníž. prenesená",N201,0)</f>
        <v>0</v>
      </c>
      <c r="BI201" s="154">
        <f>IF(U201="nulová",N201,0)</f>
        <v>0</v>
      </c>
      <c r="BJ201" s="19" t="s">
        <v>81</v>
      </c>
      <c r="BK201" s="155">
        <f>ROUND(L201*K201,3)</f>
        <v>0</v>
      </c>
      <c r="BL201" s="19" t="s">
        <v>171</v>
      </c>
      <c r="BM201" s="19" t="s">
        <v>364</v>
      </c>
    </row>
    <row r="202" spans="2:65" s="1" customFormat="1" ht="25.5" customHeight="1">
      <c r="B202" s="145"/>
      <c r="C202" s="146" t="s">
        <v>365</v>
      </c>
      <c r="D202" s="146" t="s">
        <v>140</v>
      </c>
      <c r="E202" s="147" t="s">
        <v>366</v>
      </c>
      <c r="F202" s="205" t="s">
        <v>367</v>
      </c>
      <c r="G202" s="205"/>
      <c r="H202" s="205"/>
      <c r="I202" s="205"/>
      <c r="J202" s="148" t="s">
        <v>226</v>
      </c>
      <c r="K202" s="149">
        <v>6</v>
      </c>
      <c r="L202" s="206">
        <v>0</v>
      </c>
      <c r="M202" s="206"/>
      <c r="N202" s="206">
        <f>ROUND(L202*K202,3)</f>
        <v>0</v>
      </c>
      <c r="O202" s="206"/>
      <c r="P202" s="206"/>
      <c r="Q202" s="206"/>
      <c r="R202" s="150"/>
      <c r="T202" s="151" t="s">
        <v>5</v>
      </c>
      <c r="U202" s="41" t="s">
        <v>38</v>
      </c>
      <c r="V202" s="152">
        <v>0</v>
      </c>
      <c r="W202" s="152">
        <f>V202*K202</f>
        <v>0</v>
      </c>
      <c r="X202" s="152">
        <v>0</v>
      </c>
      <c r="Y202" s="152">
        <f>X202*K202</f>
        <v>0</v>
      </c>
      <c r="Z202" s="152">
        <v>0</v>
      </c>
      <c r="AA202" s="153">
        <f>Z202*K202</f>
        <v>0</v>
      </c>
      <c r="AR202" s="19" t="s">
        <v>171</v>
      </c>
      <c r="AT202" s="19" t="s">
        <v>140</v>
      </c>
      <c r="AU202" s="19" t="s">
        <v>81</v>
      </c>
      <c r="AY202" s="19" t="s">
        <v>139</v>
      </c>
      <c r="BE202" s="154">
        <f>IF(U202="základná",N202,0)</f>
        <v>0</v>
      </c>
      <c r="BF202" s="154">
        <f>IF(U202="znížená",N202,0)</f>
        <v>0</v>
      </c>
      <c r="BG202" s="154">
        <f>IF(U202="zákl. prenesená",N202,0)</f>
        <v>0</v>
      </c>
      <c r="BH202" s="154">
        <f>IF(U202="zníž. prenesená",N202,0)</f>
        <v>0</v>
      </c>
      <c r="BI202" s="154">
        <f>IF(U202="nulová",N202,0)</f>
        <v>0</v>
      </c>
      <c r="BJ202" s="19" t="s">
        <v>81</v>
      </c>
      <c r="BK202" s="155">
        <f>ROUND(L202*K202,3)</f>
        <v>0</v>
      </c>
      <c r="BL202" s="19" t="s">
        <v>171</v>
      </c>
      <c r="BM202" s="19" t="s">
        <v>368</v>
      </c>
    </row>
    <row r="203" spans="2:65" s="1" customFormat="1" ht="25.5" customHeight="1">
      <c r="B203" s="145"/>
      <c r="C203" s="146" t="s">
        <v>283</v>
      </c>
      <c r="D203" s="146" t="s">
        <v>140</v>
      </c>
      <c r="E203" s="147" t="s">
        <v>369</v>
      </c>
      <c r="F203" s="205" t="s">
        <v>370</v>
      </c>
      <c r="G203" s="205"/>
      <c r="H203" s="205"/>
      <c r="I203" s="205"/>
      <c r="J203" s="148" t="s">
        <v>170</v>
      </c>
      <c r="K203" s="149">
        <v>2</v>
      </c>
      <c r="L203" s="206">
        <v>0</v>
      </c>
      <c r="M203" s="206"/>
      <c r="N203" s="206">
        <f>ROUND(L203*K203,3)</f>
        <v>0</v>
      </c>
      <c r="O203" s="206"/>
      <c r="P203" s="206"/>
      <c r="Q203" s="206"/>
      <c r="R203" s="150"/>
      <c r="T203" s="151" t="s">
        <v>5</v>
      </c>
      <c r="U203" s="41" t="s">
        <v>38</v>
      </c>
      <c r="V203" s="152">
        <v>0</v>
      </c>
      <c r="W203" s="152">
        <f>V203*K203</f>
        <v>0</v>
      </c>
      <c r="X203" s="152">
        <v>0</v>
      </c>
      <c r="Y203" s="152">
        <f>X203*K203</f>
        <v>0</v>
      </c>
      <c r="Z203" s="152">
        <v>0</v>
      </c>
      <c r="AA203" s="153">
        <f>Z203*K203</f>
        <v>0</v>
      </c>
      <c r="AR203" s="19" t="s">
        <v>171</v>
      </c>
      <c r="AT203" s="19" t="s">
        <v>140</v>
      </c>
      <c r="AU203" s="19" t="s">
        <v>81</v>
      </c>
      <c r="AY203" s="19" t="s">
        <v>139</v>
      </c>
      <c r="BE203" s="154">
        <f>IF(U203="základná",N203,0)</f>
        <v>0</v>
      </c>
      <c r="BF203" s="154">
        <f>IF(U203="znížená",N203,0)</f>
        <v>0</v>
      </c>
      <c r="BG203" s="154">
        <f>IF(U203="zákl. prenesená",N203,0)</f>
        <v>0</v>
      </c>
      <c r="BH203" s="154">
        <f>IF(U203="zníž. prenesená",N203,0)</f>
        <v>0</v>
      </c>
      <c r="BI203" s="154">
        <f>IF(U203="nulová",N203,0)</f>
        <v>0</v>
      </c>
      <c r="BJ203" s="19" t="s">
        <v>81</v>
      </c>
      <c r="BK203" s="155">
        <f>ROUND(L203*K203,3)</f>
        <v>0</v>
      </c>
      <c r="BL203" s="19" t="s">
        <v>171</v>
      </c>
      <c r="BM203" s="19" t="s">
        <v>371</v>
      </c>
    </row>
    <row r="204" spans="2:65" s="1" customFormat="1" ht="25.5" customHeight="1">
      <c r="B204" s="145"/>
      <c r="C204" s="146" t="s">
        <v>372</v>
      </c>
      <c r="D204" s="146" t="s">
        <v>140</v>
      </c>
      <c r="E204" s="147" t="s">
        <v>373</v>
      </c>
      <c r="F204" s="205" t="s">
        <v>374</v>
      </c>
      <c r="G204" s="205"/>
      <c r="H204" s="205"/>
      <c r="I204" s="205"/>
      <c r="J204" s="148" t="s">
        <v>170</v>
      </c>
      <c r="K204" s="149">
        <v>2</v>
      </c>
      <c r="L204" s="206">
        <v>0</v>
      </c>
      <c r="M204" s="206"/>
      <c r="N204" s="206">
        <f>ROUND(L204*K204,3)</f>
        <v>0</v>
      </c>
      <c r="O204" s="206"/>
      <c r="P204" s="206"/>
      <c r="Q204" s="206"/>
      <c r="R204" s="150"/>
      <c r="T204" s="151" t="s">
        <v>5</v>
      </c>
      <c r="U204" s="41" t="s">
        <v>38</v>
      </c>
      <c r="V204" s="152">
        <v>0</v>
      </c>
      <c r="W204" s="152">
        <f>V204*K204</f>
        <v>0</v>
      </c>
      <c r="X204" s="152">
        <v>0</v>
      </c>
      <c r="Y204" s="152">
        <f>X204*K204</f>
        <v>0</v>
      </c>
      <c r="Z204" s="152">
        <v>0</v>
      </c>
      <c r="AA204" s="153">
        <f>Z204*K204</f>
        <v>0</v>
      </c>
      <c r="AR204" s="19" t="s">
        <v>171</v>
      </c>
      <c r="AT204" s="19" t="s">
        <v>140</v>
      </c>
      <c r="AU204" s="19" t="s">
        <v>81</v>
      </c>
      <c r="AY204" s="19" t="s">
        <v>139</v>
      </c>
      <c r="BE204" s="154">
        <f>IF(U204="základná",N204,0)</f>
        <v>0</v>
      </c>
      <c r="BF204" s="154">
        <f>IF(U204="znížená",N204,0)</f>
        <v>0</v>
      </c>
      <c r="BG204" s="154">
        <f>IF(U204="zákl. prenesená",N204,0)</f>
        <v>0</v>
      </c>
      <c r="BH204" s="154">
        <f>IF(U204="zníž. prenesená",N204,0)</f>
        <v>0</v>
      </c>
      <c r="BI204" s="154">
        <f>IF(U204="nulová",N204,0)</f>
        <v>0</v>
      </c>
      <c r="BJ204" s="19" t="s">
        <v>81</v>
      </c>
      <c r="BK204" s="155">
        <f>ROUND(L204*K204,3)</f>
        <v>0</v>
      </c>
      <c r="BL204" s="19" t="s">
        <v>171</v>
      </c>
      <c r="BM204" s="19" t="s">
        <v>375</v>
      </c>
    </row>
    <row r="205" spans="2:65" s="1" customFormat="1" ht="25.5" customHeight="1">
      <c r="B205" s="145"/>
      <c r="C205" s="146" t="s">
        <v>287</v>
      </c>
      <c r="D205" s="146" t="s">
        <v>140</v>
      </c>
      <c r="E205" s="147" t="s">
        <v>376</v>
      </c>
      <c r="F205" s="205" t="s">
        <v>377</v>
      </c>
      <c r="G205" s="205"/>
      <c r="H205" s="205"/>
      <c r="I205" s="205"/>
      <c r="J205" s="148" t="s">
        <v>360</v>
      </c>
      <c r="K205" s="149">
        <v>2.9340000000000002</v>
      </c>
      <c r="L205" s="206">
        <v>0</v>
      </c>
      <c r="M205" s="206"/>
      <c r="N205" s="206">
        <f>ROUND(L205*K205,3)</f>
        <v>0</v>
      </c>
      <c r="O205" s="206"/>
      <c r="P205" s="206"/>
      <c r="Q205" s="206"/>
      <c r="R205" s="150"/>
      <c r="T205" s="151" t="s">
        <v>5</v>
      </c>
      <c r="U205" s="41" t="s">
        <v>38</v>
      </c>
      <c r="V205" s="152">
        <v>0</v>
      </c>
      <c r="W205" s="152">
        <f>V205*K205</f>
        <v>0</v>
      </c>
      <c r="X205" s="152">
        <v>0</v>
      </c>
      <c r="Y205" s="152">
        <f>X205*K205</f>
        <v>0</v>
      </c>
      <c r="Z205" s="152">
        <v>0</v>
      </c>
      <c r="AA205" s="153">
        <f>Z205*K205</f>
        <v>0</v>
      </c>
      <c r="AR205" s="19" t="s">
        <v>171</v>
      </c>
      <c r="AT205" s="19" t="s">
        <v>140</v>
      </c>
      <c r="AU205" s="19" t="s">
        <v>81</v>
      </c>
      <c r="AY205" s="19" t="s">
        <v>139</v>
      </c>
      <c r="BE205" s="154">
        <f>IF(U205="základná",N205,0)</f>
        <v>0</v>
      </c>
      <c r="BF205" s="154">
        <f>IF(U205="znížená",N205,0)</f>
        <v>0</v>
      </c>
      <c r="BG205" s="154">
        <f>IF(U205="zákl. prenesená",N205,0)</f>
        <v>0</v>
      </c>
      <c r="BH205" s="154">
        <f>IF(U205="zníž. prenesená",N205,0)</f>
        <v>0</v>
      </c>
      <c r="BI205" s="154">
        <f>IF(U205="nulová",N205,0)</f>
        <v>0</v>
      </c>
      <c r="BJ205" s="19" t="s">
        <v>81</v>
      </c>
      <c r="BK205" s="155">
        <f>ROUND(L205*K205,3)</f>
        <v>0</v>
      </c>
      <c r="BL205" s="19" t="s">
        <v>171</v>
      </c>
      <c r="BM205" s="19" t="s">
        <v>378</v>
      </c>
    </row>
    <row r="206" spans="2:65" s="10" customFormat="1" ht="29.85" customHeight="1">
      <c r="B206" s="134"/>
      <c r="C206" s="135"/>
      <c r="D206" s="144" t="s">
        <v>118</v>
      </c>
      <c r="E206" s="144"/>
      <c r="F206" s="144"/>
      <c r="G206" s="144"/>
      <c r="H206" s="144"/>
      <c r="I206" s="144"/>
      <c r="J206" s="144"/>
      <c r="K206" s="144"/>
      <c r="L206" s="144"/>
      <c r="M206" s="144"/>
      <c r="N206" s="213">
        <f>BK206</f>
        <v>0</v>
      </c>
      <c r="O206" s="214"/>
      <c r="P206" s="214"/>
      <c r="Q206" s="214"/>
      <c r="R206" s="137"/>
      <c r="T206" s="138"/>
      <c r="U206" s="135"/>
      <c r="V206" s="135"/>
      <c r="W206" s="139">
        <f>SUM(W207:W209)</f>
        <v>0</v>
      </c>
      <c r="X206" s="135"/>
      <c r="Y206" s="139">
        <f>SUM(Y207:Y209)</f>
        <v>0</v>
      </c>
      <c r="Z206" s="135"/>
      <c r="AA206" s="140">
        <f>SUM(AA207:AA209)</f>
        <v>0</v>
      </c>
      <c r="AR206" s="141" t="s">
        <v>81</v>
      </c>
      <c r="AT206" s="142" t="s">
        <v>70</v>
      </c>
      <c r="AU206" s="142" t="s">
        <v>78</v>
      </c>
      <c r="AY206" s="141" t="s">
        <v>139</v>
      </c>
      <c r="BK206" s="143">
        <f>SUM(BK207:BK209)</f>
        <v>0</v>
      </c>
    </row>
    <row r="207" spans="2:65" s="1" customFormat="1" ht="16.5" customHeight="1">
      <c r="B207" s="145"/>
      <c r="C207" s="146" t="s">
        <v>379</v>
      </c>
      <c r="D207" s="146" t="s">
        <v>140</v>
      </c>
      <c r="E207" s="147" t="s">
        <v>380</v>
      </c>
      <c r="F207" s="205" t="s">
        <v>381</v>
      </c>
      <c r="G207" s="205"/>
      <c r="H207" s="205"/>
      <c r="I207" s="205"/>
      <c r="J207" s="148" t="s">
        <v>170</v>
      </c>
      <c r="K207" s="149">
        <v>10</v>
      </c>
      <c r="L207" s="206">
        <v>0</v>
      </c>
      <c r="M207" s="206"/>
      <c r="N207" s="206">
        <f>ROUND(L207*K207,3)</f>
        <v>0</v>
      </c>
      <c r="O207" s="206"/>
      <c r="P207" s="206"/>
      <c r="Q207" s="206"/>
      <c r="R207" s="150"/>
      <c r="T207" s="151" t="s">
        <v>5</v>
      </c>
      <c r="U207" s="41" t="s">
        <v>38</v>
      </c>
      <c r="V207" s="152">
        <v>0</v>
      </c>
      <c r="W207" s="152">
        <f>V207*K207</f>
        <v>0</v>
      </c>
      <c r="X207" s="152">
        <v>0</v>
      </c>
      <c r="Y207" s="152">
        <f>X207*K207</f>
        <v>0</v>
      </c>
      <c r="Z207" s="152">
        <v>0</v>
      </c>
      <c r="AA207" s="153">
        <f>Z207*K207</f>
        <v>0</v>
      </c>
      <c r="AR207" s="19" t="s">
        <v>171</v>
      </c>
      <c r="AT207" s="19" t="s">
        <v>140</v>
      </c>
      <c r="AU207" s="19" t="s">
        <v>81</v>
      </c>
      <c r="AY207" s="19" t="s">
        <v>139</v>
      </c>
      <c r="BE207" s="154">
        <f>IF(U207="základná",N207,0)</f>
        <v>0</v>
      </c>
      <c r="BF207" s="154">
        <f>IF(U207="znížená",N207,0)</f>
        <v>0</v>
      </c>
      <c r="BG207" s="154">
        <f>IF(U207="zákl. prenesená",N207,0)</f>
        <v>0</v>
      </c>
      <c r="BH207" s="154">
        <f>IF(U207="zníž. prenesená",N207,0)</f>
        <v>0</v>
      </c>
      <c r="BI207" s="154">
        <f>IF(U207="nulová",N207,0)</f>
        <v>0</v>
      </c>
      <c r="BJ207" s="19" t="s">
        <v>81</v>
      </c>
      <c r="BK207" s="155">
        <f>ROUND(L207*K207,3)</f>
        <v>0</v>
      </c>
      <c r="BL207" s="19" t="s">
        <v>171</v>
      </c>
      <c r="BM207" s="19" t="s">
        <v>382</v>
      </c>
    </row>
    <row r="208" spans="2:65" s="1" customFormat="1" ht="16.5" customHeight="1">
      <c r="B208" s="145"/>
      <c r="C208" s="146" t="s">
        <v>290</v>
      </c>
      <c r="D208" s="146" t="s">
        <v>140</v>
      </c>
      <c r="E208" s="147" t="s">
        <v>383</v>
      </c>
      <c r="F208" s="205" t="s">
        <v>384</v>
      </c>
      <c r="G208" s="205"/>
      <c r="H208" s="205"/>
      <c r="I208" s="205"/>
      <c r="J208" s="148" t="s">
        <v>170</v>
      </c>
      <c r="K208" s="149">
        <v>10</v>
      </c>
      <c r="L208" s="206">
        <v>0</v>
      </c>
      <c r="M208" s="206"/>
      <c r="N208" s="206">
        <f>ROUND(L208*K208,3)</f>
        <v>0</v>
      </c>
      <c r="O208" s="206"/>
      <c r="P208" s="206"/>
      <c r="Q208" s="206"/>
      <c r="R208" s="150"/>
      <c r="T208" s="151" t="s">
        <v>5</v>
      </c>
      <c r="U208" s="41" t="s">
        <v>38</v>
      </c>
      <c r="V208" s="152">
        <v>0</v>
      </c>
      <c r="W208" s="152">
        <f>V208*K208</f>
        <v>0</v>
      </c>
      <c r="X208" s="152">
        <v>0</v>
      </c>
      <c r="Y208" s="152">
        <f>X208*K208</f>
        <v>0</v>
      </c>
      <c r="Z208" s="152">
        <v>0</v>
      </c>
      <c r="AA208" s="153">
        <f>Z208*K208</f>
        <v>0</v>
      </c>
      <c r="AR208" s="19" t="s">
        <v>171</v>
      </c>
      <c r="AT208" s="19" t="s">
        <v>140</v>
      </c>
      <c r="AU208" s="19" t="s">
        <v>81</v>
      </c>
      <c r="AY208" s="19" t="s">
        <v>139</v>
      </c>
      <c r="BE208" s="154">
        <f>IF(U208="základná",N208,0)</f>
        <v>0</v>
      </c>
      <c r="BF208" s="154">
        <f>IF(U208="znížená",N208,0)</f>
        <v>0</v>
      </c>
      <c r="BG208" s="154">
        <f>IF(U208="zákl. prenesená",N208,0)</f>
        <v>0</v>
      </c>
      <c r="BH208" s="154">
        <f>IF(U208="zníž. prenesená",N208,0)</f>
        <v>0</v>
      </c>
      <c r="BI208" s="154">
        <f>IF(U208="nulová",N208,0)</f>
        <v>0</v>
      </c>
      <c r="BJ208" s="19" t="s">
        <v>81</v>
      </c>
      <c r="BK208" s="155">
        <f>ROUND(L208*K208,3)</f>
        <v>0</v>
      </c>
      <c r="BL208" s="19" t="s">
        <v>171</v>
      </c>
      <c r="BM208" s="19" t="s">
        <v>385</v>
      </c>
    </row>
    <row r="209" spans="2:65" s="1" customFormat="1" ht="25.5" customHeight="1">
      <c r="B209" s="145"/>
      <c r="C209" s="146" t="s">
        <v>386</v>
      </c>
      <c r="D209" s="146" t="s">
        <v>140</v>
      </c>
      <c r="E209" s="147" t="s">
        <v>387</v>
      </c>
      <c r="F209" s="205" t="s">
        <v>388</v>
      </c>
      <c r="G209" s="205"/>
      <c r="H209" s="205"/>
      <c r="I209" s="205"/>
      <c r="J209" s="148" t="s">
        <v>360</v>
      </c>
      <c r="K209" s="149">
        <v>1.73</v>
      </c>
      <c r="L209" s="206">
        <v>0</v>
      </c>
      <c r="M209" s="206"/>
      <c r="N209" s="206">
        <f>ROUND(L209*K209,3)</f>
        <v>0</v>
      </c>
      <c r="O209" s="206"/>
      <c r="P209" s="206"/>
      <c r="Q209" s="206"/>
      <c r="R209" s="150"/>
      <c r="T209" s="151" t="s">
        <v>5</v>
      </c>
      <c r="U209" s="41" t="s">
        <v>38</v>
      </c>
      <c r="V209" s="152">
        <v>0</v>
      </c>
      <c r="W209" s="152">
        <f>V209*K209</f>
        <v>0</v>
      </c>
      <c r="X209" s="152">
        <v>0</v>
      </c>
      <c r="Y209" s="152">
        <f>X209*K209</f>
        <v>0</v>
      </c>
      <c r="Z209" s="152">
        <v>0</v>
      </c>
      <c r="AA209" s="153">
        <f>Z209*K209</f>
        <v>0</v>
      </c>
      <c r="AR209" s="19" t="s">
        <v>171</v>
      </c>
      <c r="AT209" s="19" t="s">
        <v>140</v>
      </c>
      <c r="AU209" s="19" t="s">
        <v>81</v>
      </c>
      <c r="AY209" s="19" t="s">
        <v>139</v>
      </c>
      <c r="BE209" s="154">
        <f>IF(U209="základná",N209,0)</f>
        <v>0</v>
      </c>
      <c r="BF209" s="154">
        <f>IF(U209="znížená",N209,0)</f>
        <v>0</v>
      </c>
      <c r="BG209" s="154">
        <f>IF(U209="zákl. prenesená",N209,0)</f>
        <v>0</v>
      </c>
      <c r="BH209" s="154">
        <f>IF(U209="zníž. prenesená",N209,0)</f>
        <v>0</v>
      </c>
      <c r="BI209" s="154">
        <f>IF(U209="nulová",N209,0)</f>
        <v>0</v>
      </c>
      <c r="BJ209" s="19" t="s">
        <v>81</v>
      </c>
      <c r="BK209" s="155">
        <f>ROUND(L209*K209,3)</f>
        <v>0</v>
      </c>
      <c r="BL209" s="19" t="s">
        <v>171</v>
      </c>
      <c r="BM209" s="19" t="s">
        <v>389</v>
      </c>
    </row>
    <row r="210" spans="2:65" s="10" customFormat="1" ht="29.85" customHeight="1">
      <c r="B210" s="134"/>
      <c r="C210" s="135"/>
      <c r="D210" s="144" t="s">
        <v>119</v>
      </c>
      <c r="E210" s="144"/>
      <c r="F210" s="144"/>
      <c r="G210" s="144"/>
      <c r="H210" s="144"/>
      <c r="I210" s="144"/>
      <c r="J210" s="144"/>
      <c r="K210" s="144"/>
      <c r="L210" s="144"/>
      <c r="M210" s="144"/>
      <c r="N210" s="213">
        <f>BK210</f>
        <v>0</v>
      </c>
      <c r="O210" s="214"/>
      <c r="P210" s="214"/>
      <c r="Q210" s="214"/>
      <c r="R210" s="137"/>
      <c r="T210" s="138"/>
      <c r="U210" s="135"/>
      <c r="V210" s="135"/>
      <c r="W210" s="139">
        <f>W211</f>
        <v>0</v>
      </c>
      <c r="X210" s="135"/>
      <c r="Y210" s="139">
        <f>Y211</f>
        <v>0</v>
      </c>
      <c r="Z210" s="135"/>
      <c r="AA210" s="140">
        <f>AA211</f>
        <v>0</v>
      </c>
      <c r="AR210" s="141" t="s">
        <v>81</v>
      </c>
      <c r="AT210" s="142" t="s">
        <v>70</v>
      </c>
      <c r="AU210" s="142" t="s">
        <v>78</v>
      </c>
      <c r="AY210" s="141" t="s">
        <v>139</v>
      </c>
      <c r="BK210" s="143">
        <f>BK211</f>
        <v>0</v>
      </c>
    </row>
    <row r="211" spans="2:65" s="1" customFormat="1" ht="38.25" customHeight="1">
      <c r="B211" s="145"/>
      <c r="C211" s="146" t="s">
        <v>294</v>
      </c>
      <c r="D211" s="146" t="s">
        <v>140</v>
      </c>
      <c r="E211" s="147" t="s">
        <v>390</v>
      </c>
      <c r="F211" s="205" t="s">
        <v>391</v>
      </c>
      <c r="G211" s="205"/>
      <c r="H211" s="205"/>
      <c r="I211" s="205"/>
      <c r="J211" s="148" t="s">
        <v>143</v>
      </c>
      <c r="K211" s="149">
        <v>3.194</v>
      </c>
      <c r="L211" s="206">
        <v>0</v>
      </c>
      <c r="M211" s="206"/>
      <c r="N211" s="206">
        <f>ROUND(L211*K211,3)</f>
        <v>0</v>
      </c>
      <c r="O211" s="206"/>
      <c r="P211" s="206"/>
      <c r="Q211" s="206"/>
      <c r="R211" s="150"/>
      <c r="T211" s="151" t="s">
        <v>5</v>
      </c>
      <c r="U211" s="41" t="s">
        <v>38</v>
      </c>
      <c r="V211" s="152">
        <v>0</v>
      </c>
      <c r="W211" s="152">
        <f>V211*K211</f>
        <v>0</v>
      </c>
      <c r="X211" s="152">
        <v>0</v>
      </c>
      <c r="Y211" s="152">
        <f>X211*K211</f>
        <v>0</v>
      </c>
      <c r="Z211" s="152">
        <v>0</v>
      </c>
      <c r="AA211" s="153">
        <f>Z211*K211</f>
        <v>0</v>
      </c>
      <c r="AR211" s="19" t="s">
        <v>171</v>
      </c>
      <c r="AT211" s="19" t="s">
        <v>140</v>
      </c>
      <c r="AU211" s="19" t="s">
        <v>81</v>
      </c>
      <c r="AY211" s="19" t="s">
        <v>139</v>
      </c>
      <c r="BE211" s="154">
        <f>IF(U211="základná",N211,0)</f>
        <v>0</v>
      </c>
      <c r="BF211" s="154">
        <f>IF(U211="znížená",N211,0)</f>
        <v>0</v>
      </c>
      <c r="BG211" s="154">
        <f>IF(U211="zákl. prenesená",N211,0)</f>
        <v>0</v>
      </c>
      <c r="BH211" s="154">
        <f>IF(U211="zníž. prenesená",N211,0)</f>
        <v>0</v>
      </c>
      <c r="BI211" s="154">
        <f>IF(U211="nulová",N211,0)</f>
        <v>0</v>
      </c>
      <c r="BJ211" s="19" t="s">
        <v>81</v>
      </c>
      <c r="BK211" s="155">
        <f>ROUND(L211*K211,3)</f>
        <v>0</v>
      </c>
      <c r="BL211" s="19" t="s">
        <v>171</v>
      </c>
      <c r="BM211" s="19" t="s">
        <v>392</v>
      </c>
    </row>
    <row r="212" spans="2:65" s="10" customFormat="1" ht="29.85" customHeight="1">
      <c r="B212" s="134"/>
      <c r="C212" s="135"/>
      <c r="D212" s="144" t="s">
        <v>120</v>
      </c>
      <c r="E212" s="144"/>
      <c r="F212" s="144"/>
      <c r="G212" s="144"/>
      <c r="H212" s="144"/>
      <c r="I212" s="144"/>
      <c r="J212" s="144"/>
      <c r="K212" s="144"/>
      <c r="L212" s="144"/>
      <c r="M212" s="144"/>
      <c r="N212" s="213">
        <f>BK212</f>
        <v>0</v>
      </c>
      <c r="O212" s="214"/>
      <c r="P212" s="214"/>
      <c r="Q212" s="214"/>
      <c r="R212" s="137"/>
      <c r="T212" s="138"/>
      <c r="U212" s="135"/>
      <c r="V212" s="135"/>
      <c r="W212" s="139">
        <f>SUM(W213:W224)</f>
        <v>0</v>
      </c>
      <c r="X212" s="135"/>
      <c r="Y212" s="139">
        <f>SUM(Y213:Y224)</f>
        <v>0</v>
      </c>
      <c r="Z212" s="135"/>
      <c r="AA212" s="140">
        <f>SUM(AA213:AA224)</f>
        <v>0</v>
      </c>
      <c r="AR212" s="141" t="s">
        <v>81</v>
      </c>
      <c r="AT212" s="142" t="s">
        <v>70</v>
      </c>
      <c r="AU212" s="142" t="s">
        <v>78</v>
      </c>
      <c r="AY212" s="141" t="s">
        <v>139</v>
      </c>
      <c r="BK212" s="143">
        <f>SUM(BK213:BK224)</f>
        <v>0</v>
      </c>
    </row>
    <row r="213" spans="2:65" s="1" customFormat="1" ht="25.5" customHeight="1">
      <c r="B213" s="145"/>
      <c r="C213" s="146" t="s">
        <v>393</v>
      </c>
      <c r="D213" s="146" t="s">
        <v>140</v>
      </c>
      <c r="E213" s="147" t="s">
        <v>394</v>
      </c>
      <c r="F213" s="205" t="s">
        <v>395</v>
      </c>
      <c r="G213" s="205"/>
      <c r="H213" s="205"/>
      <c r="I213" s="205"/>
      <c r="J213" s="148" t="s">
        <v>143</v>
      </c>
      <c r="K213" s="149">
        <v>426.54399999999998</v>
      </c>
      <c r="L213" s="206">
        <v>0</v>
      </c>
      <c r="M213" s="206"/>
      <c r="N213" s="206">
        <f t="shared" ref="N213:N224" si="50">ROUND(L213*K213,3)</f>
        <v>0</v>
      </c>
      <c r="O213" s="206"/>
      <c r="P213" s="206"/>
      <c r="Q213" s="206"/>
      <c r="R213" s="150"/>
      <c r="T213" s="151" t="s">
        <v>5</v>
      </c>
      <c r="U213" s="41" t="s">
        <v>38</v>
      </c>
      <c r="V213" s="152">
        <v>0</v>
      </c>
      <c r="W213" s="152">
        <f t="shared" ref="W213:W224" si="51">V213*K213</f>
        <v>0</v>
      </c>
      <c r="X213" s="152">
        <v>0</v>
      </c>
      <c r="Y213" s="152">
        <f t="shared" ref="Y213:Y224" si="52">X213*K213</f>
        <v>0</v>
      </c>
      <c r="Z213" s="152">
        <v>0</v>
      </c>
      <c r="AA213" s="153">
        <f t="shared" ref="AA213:AA224" si="53">Z213*K213</f>
        <v>0</v>
      </c>
      <c r="AR213" s="19" t="s">
        <v>171</v>
      </c>
      <c r="AT213" s="19" t="s">
        <v>140</v>
      </c>
      <c r="AU213" s="19" t="s">
        <v>81</v>
      </c>
      <c r="AY213" s="19" t="s">
        <v>139</v>
      </c>
      <c r="BE213" s="154">
        <f t="shared" ref="BE213:BE224" si="54">IF(U213="základná",N213,0)</f>
        <v>0</v>
      </c>
      <c r="BF213" s="154">
        <f t="shared" ref="BF213:BF224" si="55">IF(U213="znížená",N213,0)</f>
        <v>0</v>
      </c>
      <c r="BG213" s="154">
        <f t="shared" ref="BG213:BG224" si="56">IF(U213="zákl. prenesená",N213,0)</f>
        <v>0</v>
      </c>
      <c r="BH213" s="154">
        <f t="shared" ref="BH213:BH224" si="57">IF(U213="zníž. prenesená",N213,0)</f>
        <v>0</v>
      </c>
      <c r="BI213" s="154">
        <f t="shared" ref="BI213:BI224" si="58">IF(U213="nulová",N213,0)</f>
        <v>0</v>
      </c>
      <c r="BJ213" s="19" t="s">
        <v>81</v>
      </c>
      <c r="BK213" s="155">
        <f t="shared" ref="BK213:BK224" si="59">ROUND(L213*K213,3)</f>
        <v>0</v>
      </c>
      <c r="BL213" s="19" t="s">
        <v>171</v>
      </c>
      <c r="BM213" s="19" t="s">
        <v>396</v>
      </c>
    </row>
    <row r="214" spans="2:65" s="1" customFormat="1" ht="16.5" customHeight="1">
      <c r="B214" s="145"/>
      <c r="C214" s="146" t="s">
        <v>297</v>
      </c>
      <c r="D214" s="146" t="s">
        <v>140</v>
      </c>
      <c r="E214" s="147" t="s">
        <v>397</v>
      </c>
      <c r="F214" s="205" t="s">
        <v>398</v>
      </c>
      <c r="G214" s="205"/>
      <c r="H214" s="205"/>
      <c r="I214" s="205"/>
      <c r="J214" s="148" t="s">
        <v>226</v>
      </c>
      <c r="K214" s="149">
        <v>45</v>
      </c>
      <c r="L214" s="206">
        <v>0</v>
      </c>
      <c r="M214" s="206"/>
      <c r="N214" s="206">
        <f t="shared" si="50"/>
        <v>0</v>
      </c>
      <c r="O214" s="206"/>
      <c r="P214" s="206"/>
      <c r="Q214" s="206"/>
      <c r="R214" s="150"/>
      <c r="T214" s="151" t="s">
        <v>5</v>
      </c>
      <c r="U214" s="41" t="s">
        <v>38</v>
      </c>
      <c r="V214" s="152">
        <v>0</v>
      </c>
      <c r="W214" s="152">
        <f t="shared" si="51"/>
        <v>0</v>
      </c>
      <c r="X214" s="152">
        <v>0</v>
      </c>
      <c r="Y214" s="152">
        <f t="shared" si="52"/>
        <v>0</v>
      </c>
      <c r="Z214" s="152">
        <v>0</v>
      </c>
      <c r="AA214" s="153">
        <f t="shared" si="53"/>
        <v>0</v>
      </c>
      <c r="AR214" s="19" t="s">
        <v>171</v>
      </c>
      <c r="AT214" s="19" t="s">
        <v>140</v>
      </c>
      <c r="AU214" s="19" t="s">
        <v>81</v>
      </c>
      <c r="AY214" s="19" t="s">
        <v>139</v>
      </c>
      <c r="BE214" s="154">
        <f t="shared" si="54"/>
        <v>0</v>
      </c>
      <c r="BF214" s="154">
        <f t="shared" si="55"/>
        <v>0</v>
      </c>
      <c r="BG214" s="154">
        <f t="shared" si="56"/>
        <v>0</v>
      </c>
      <c r="BH214" s="154">
        <f t="shared" si="57"/>
        <v>0</v>
      </c>
      <c r="BI214" s="154">
        <f t="shared" si="58"/>
        <v>0</v>
      </c>
      <c r="BJ214" s="19" t="s">
        <v>81</v>
      </c>
      <c r="BK214" s="155">
        <f t="shared" si="59"/>
        <v>0</v>
      </c>
      <c r="BL214" s="19" t="s">
        <v>171</v>
      </c>
      <c r="BM214" s="19" t="s">
        <v>399</v>
      </c>
    </row>
    <row r="215" spans="2:65" s="1" customFormat="1" ht="16.5" customHeight="1">
      <c r="B215" s="145"/>
      <c r="C215" s="146" t="s">
        <v>400</v>
      </c>
      <c r="D215" s="146" t="s">
        <v>140</v>
      </c>
      <c r="E215" s="147" t="s">
        <v>401</v>
      </c>
      <c r="F215" s="205" t="s">
        <v>402</v>
      </c>
      <c r="G215" s="205"/>
      <c r="H215" s="205"/>
      <c r="I215" s="205"/>
      <c r="J215" s="148" t="s">
        <v>226</v>
      </c>
      <c r="K215" s="149">
        <v>40</v>
      </c>
      <c r="L215" s="206">
        <v>0</v>
      </c>
      <c r="M215" s="206"/>
      <c r="N215" s="206">
        <f t="shared" si="50"/>
        <v>0</v>
      </c>
      <c r="O215" s="206"/>
      <c r="P215" s="206"/>
      <c r="Q215" s="206"/>
      <c r="R215" s="150"/>
      <c r="T215" s="151" t="s">
        <v>5</v>
      </c>
      <c r="U215" s="41" t="s">
        <v>38</v>
      </c>
      <c r="V215" s="152">
        <v>0</v>
      </c>
      <c r="W215" s="152">
        <f t="shared" si="51"/>
        <v>0</v>
      </c>
      <c r="X215" s="152">
        <v>0</v>
      </c>
      <c r="Y215" s="152">
        <f t="shared" si="52"/>
        <v>0</v>
      </c>
      <c r="Z215" s="152">
        <v>0</v>
      </c>
      <c r="AA215" s="153">
        <f t="shared" si="53"/>
        <v>0</v>
      </c>
      <c r="AR215" s="19" t="s">
        <v>171</v>
      </c>
      <c r="AT215" s="19" t="s">
        <v>140</v>
      </c>
      <c r="AU215" s="19" t="s">
        <v>81</v>
      </c>
      <c r="AY215" s="19" t="s">
        <v>139</v>
      </c>
      <c r="BE215" s="154">
        <f t="shared" si="54"/>
        <v>0</v>
      </c>
      <c r="BF215" s="154">
        <f t="shared" si="55"/>
        <v>0</v>
      </c>
      <c r="BG215" s="154">
        <f t="shared" si="56"/>
        <v>0</v>
      </c>
      <c r="BH215" s="154">
        <f t="shared" si="57"/>
        <v>0</v>
      </c>
      <c r="BI215" s="154">
        <f t="shared" si="58"/>
        <v>0</v>
      </c>
      <c r="BJ215" s="19" t="s">
        <v>81</v>
      </c>
      <c r="BK215" s="155">
        <f t="shared" si="59"/>
        <v>0</v>
      </c>
      <c r="BL215" s="19" t="s">
        <v>171</v>
      </c>
      <c r="BM215" s="19" t="s">
        <v>403</v>
      </c>
    </row>
    <row r="216" spans="2:65" s="1" customFormat="1" ht="25.5" customHeight="1">
      <c r="B216" s="145"/>
      <c r="C216" s="146" t="s">
        <v>300</v>
      </c>
      <c r="D216" s="146" t="s">
        <v>140</v>
      </c>
      <c r="E216" s="147" t="s">
        <v>404</v>
      </c>
      <c r="F216" s="205" t="s">
        <v>405</v>
      </c>
      <c r="G216" s="205"/>
      <c r="H216" s="205"/>
      <c r="I216" s="205"/>
      <c r="J216" s="148" t="s">
        <v>143</v>
      </c>
      <c r="K216" s="149">
        <v>426.54399999999998</v>
      </c>
      <c r="L216" s="206">
        <v>0</v>
      </c>
      <c r="M216" s="206"/>
      <c r="N216" s="206">
        <f t="shared" si="50"/>
        <v>0</v>
      </c>
      <c r="O216" s="206"/>
      <c r="P216" s="206"/>
      <c r="Q216" s="206"/>
      <c r="R216" s="150"/>
      <c r="T216" s="151" t="s">
        <v>5</v>
      </c>
      <c r="U216" s="41" t="s">
        <v>38</v>
      </c>
      <c r="V216" s="152">
        <v>0</v>
      </c>
      <c r="W216" s="152">
        <f t="shared" si="51"/>
        <v>0</v>
      </c>
      <c r="X216" s="152">
        <v>0</v>
      </c>
      <c r="Y216" s="152">
        <f t="shared" si="52"/>
        <v>0</v>
      </c>
      <c r="Z216" s="152">
        <v>0</v>
      </c>
      <c r="AA216" s="153">
        <f t="shared" si="53"/>
        <v>0</v>
      </c>
      <c r="AR216" s="19" t="s">
        <v>171</v>
      </c>
      <c r="AT216" s="19" t="s">
        <v>140</v>
      </c>
      <c r="AU216" s="19" t="s">
        <v>81</v>
      </c>
      <c r="AY216" s="19" t="s">
        <v>139</v>
      </c>
      <c r="BE216" s="154">
        <f t="shared" si="54"/>
        <v>0</v>
      </c>
      <c r="BF216" s="154">
        <f t="shared" si="55"/>
        <v>0</v>
      </c>
      <c r="BG216" s="154">
        <f t="shared" si="56"/>
        <v>0</v>
      </c>
      <c r="BH216" s="154">
        <f t="shared" si="57"/>
        <v>0</v>
      </c>
      <c r="BI216" s="154">
        <f t="shared" si="58"/>
        <v>0</v>
      </c>
      <c r="BJ216" s="19" t="s">
        <v>81</v>
      </c>
      <c r="BK216" s="155">
        <f t="shared" si="59"/>
        <v>0</v>
      </c>
      <c r="BL216" s="19" t="s">
        <v>171</v>
      </c>
      <c r="BM216" s="19" t="s">
        <v>406</v>
      </c>
    </row>
    <row r="217" spans="2:65" s="1" customFormat="1" ht="38.25" customHeight="1">
      <c r="B217" s="145"/>
      <c r="C217" s="146" t="s">
        <v>407</v>
      </c>
      <c r="D217" s="146" t="s">
        <v>140</v>
      </c>
      <c r="E217" s="147" t="s">
        <v>408</v>
      </c>
      <c r="F217" s="205" t="s">
        <v>409</v>
      </c>
      <c r="G217" s="205"/>
      <c r="H217" s="205"/>
      <c r="I217" s="205"/>
      <c r="J217" s="148" t="s">
        <v>226</v>
      </c>
      <c r="K217" s="149">
        <v>27</v>
      </c>
      <c r="L217" s="206">
        <v>0</v>
      </c>
      <c r="M217" s="206"/>
      <c r="N217" s="206">
        <f t="shared" si="50"/>
        <v>0</v>
      </c>
      <c r="O217" s="206"/>
      <c r="P217" s="206"/>
      <c r="Q217" s="206"/>
      <c r="R217" s="150"/>
      <c r="T217" s="151" t="s">
        <v>5</v>
      </c>
      <c r="U217" s="41" t="s">
        <v>38</v>
      </c>
      <c r="V217" s="152">
        <v>0</v>
      </c>
      <c r="W217" s="152">
        <f t="shared" si="51"/>
        <v>0</v>
      </c>
      <c r="X217" s="152">
        <v>0</v>
      </c>
      <c r="Y217" s="152">
        <f t="shared" si="52"/>
        <v>0</v>
      </c>
      <c r="Z217" s="152">
        <v>0</v>
      </c>
      <c r="AA217" s="153">
        <f t="shared" si="53"/>
        <v>0</v>
      </c>
      <c r="AR217" s="19" t="s">
        <v>171</v>
      </c>
      <c r="AT217" s="19" t="s">
        <v>140</v>
      </c>
      <c r="AU217" s="19" t="s">
        <v>81</v>
      </c>
      <c r="AY217" s="19" t="s">
        <v>139</v>
      </c>
      <c r="BE217" s="154">
        <f t="shared" si="54"/>
        <v>0</v>
      </c>
      <c r="BF217" s="154">
        <f t="shared" si="55"/>
        <v>0</v>
      </c>
      <c r="BG217" s="154">
        <f t="shared" si="56"/>
        <v>0</v>
      </c>
      <c r="BH217" s="154">
        <f t="shared" si="57"/>
        <v>0</v>
      </c>
      <c r="BI217" s="154">
        <f t="shared" si="58"/>
        <v>0</v>
      </c>
      <c r="BJ217" s="19" t="s">
        <v>81</v>
      </c>
      <c r="BK217" s="155">
        <f t="shared" si="59"/>
        <v>0</v>
      </c>
      <c r="BL217" s="19" t="s">
        <v>171</v>
      </c>
      <c r="BM217" s="19" t="s">
        <v>410</v>
      </c>
    </row>
    <row r="218" spans="2:65" s="1" customFormat="1" ht="25.5" customHeight="1">
      <c r="B218" s="145"/>
      <c r="C218" s="146" t="s">
        <v>304</v>
      </c>
      <c r="D218" s="146" t="s">
        <v>140</v>
      </c>
      <c r="E218" s="147" t="s">
        <v>411</v>
      </c>
      <c r="F218" s="205" t="s">
        <v>412</v>
      </c>
      <c r="G218" s="205"/>
      <c r="H218" s="205"/>
      <c r="I218" s="205"/>
      <c r="J218" s="148" t="s">
        <v>226</v>
      </c>
      <c r="K218" s="149">
        <v>43.33</v>
      </c>
      <c r="L218" s="206">
        <v>0</v>
      </c>
      <c r="M218" s="206"/>
      <c r="N218" s="206">
        <f t="shared" si="50"/>
        <v>0</v>
      </c>
      <c r="O218" s="206"/>
      <c r="P218" s="206"/>
      <c r="Q218" s="206"/>
      <c r="R218" s="150"/>
      <c r="T218" s="151" t="s">
        <v>5</v>
      </c>
      <c r="U218" s="41" t="s">
        <v>38</v>
      </c>
      <c r="V218" s="152">
        <v>0</v>
      </c>
      <c r="W218" s="152">
        <f t="shared" si="51"/>
        <v>0</v>
      </c>
      <c r="X218" s="152">
        <v>0</v>
      </c>
      <c r="Y218" s="152">
        <f t="shared" si="52"/>
        <v>0</v>
      </c>
      <c r="Z218" s="152">
        <v>0</v>
      </c>
      <c r="AA218" s="153">
        <f t="shared" si="53"/>
        <v>0</v>
      </c>
      <c r="AR218" s="19" t="s">
        <v>171</v>
      </c>
      <c r="AT218" s="19" t="s">
        <v>140</v>
      </c>
      <c r="AU218" s="19" t="s">
        <v>81</v>
      </c>
      <c r="AY218" s="19" t="s">
        <v>139</v>
      </c>
      <c r="BE218" s="154">
        <f t="shared" si="54"/>
        <v>0</v>
      </c>
      <c r="BF218" s="154">
        <f t="shared" si="55"/>
        <v>0</v>
      </c>
      <c r="BG218" s="154">
        <f t="shared" si="56"/>
        <v>0</v>
      </c>
      <c r="BH218" s="154">
        <f t="shared" si="57"/>
        <v>0</v>
      </c>
      <c r="BI218" s="154">
        <f t="shared" si="58"/>
        <v>0</v>
      </c>
      <c r="BJ218" s="19" t="s">
        <v>81</v>
      </c>
      <c r="BK218" s="155">
        <f t="shared" si="59"/>
        <v>0</v>
      </c>
      <c r="BL218" s="19" t="s">
        <v>171</v>
      </c>
      <c r="BM218" s="19" t="s">
        <v>413</v>
      </c>
    </row>
    <row r="219" spans="2:65" s="1" customFormat="1" ht="25.5" customHeight="1">
      <c r="B219" s="145"/>
      <c r="C219" s="146" t="s">
        <v>414</v>
      </c>
      <c r="D219" s="146" t="s">
        <v>140</v>
      </c>
      <c r="E219" s="147" t="s">
        <v>415</v>
      </c>
      <c r="F219" s="205" t="s">
        <v>416</v>
      </c>
      <c r="G219" s="205"/>
      <c r="H219" s="205"/>
      <c r="I219" s="205"/>
      <c r="J219" s="148" t="s">
        <v>226</v>
      </c>
      <c r="K219" s="149">
        <v>42.35</v>
      </c>
      <c r="L219" s="206">
        <v>0</v>
      </c>
      <c r="M219" s="206"/>
      <c r="N219" s="206">
        <f t="shared" si="50"/>
        <v>0</v>
      </c>
      <c r="O219" s="206"/>
      <c r="P219" s="206"/>
      <c r="Q219" s="206"/>
      <c r="R219" s="150"/>
      <c r="T219" s="151" t="s">
        <v>5</v>
      </c>
      <c r="U219" s="41" t="s">
        <v>38</v>
      </c>
      <c r="V219" s="152">
        <v>0</v>
      </c>
      <c r="W219" s="152">
        <f t="shared" si="51"/>
        <v>0</v>
      </c>
      <c r="X219" s="152">
        <v>0</v>
      </c>
      <c r="Y219" s="152">
        <f t="shared" si="52"/>
        <v>0</v>
      </c>
      <c r="Z219" s="152">
        <v>0</v>
      </c>
      <c r="AA219" s="153">
        <f t="shared" si="53"/>
        <v>0</v>
      </c>
      <c r="AR219" s="19" t="s">
        <v>171</v>
      </c>
      <c r="AT219" s="19" t="s">
        <v>140</v>
      </c>
      <c r="AU219" s="19" t="s">
        <v>81</v>
      </c>
      <c r="AY219" s="19" t="s">
        <v>139</v>
      </c>
      <c r="BE219" s="154">
        <f t="shared" si="54"/>
        <v>0</v>
      </c>
      <c r="BF219" s="154">
        <f t="shared" si="55"/>
        <v>0</v>
      </c>
      <c r="BG219" s="154">
        <f t="shared" si="56"/>
        <v>0</v>
      </c>
      <c r="BH219" s="154">
        <f t="shared" si="57"/>
        <v>0</v>
      </c>
      <c r="BI219" s="154">
        <f t="shared" si="58"/>
        <v>0</v>
      </c>
      <c r="BJ219" s="19" t="s">
        <v>81</v>
      </c>
      <c r="BK219" s="155">
        <f t="shared" si="59"/>
        <v>0</v>
      </c>
      <c r="BL219" s="19" t="s">
        <v>171</v>
      </c>
      <c r="BM219" s="19" t="s">
        <v>417</v>
      </c>
    </row>
    <row r="220" spans="2:65" s="1" customFormat="1" ht="25.5" customHeight="1">
      <c r="B220" s="145"/>
      <c r="C220" s="146" t="s">
        <v>308</v>
      </c>
      <c r="D220" s="146" t="s">
        <v>140</v>
      </c>
      <c r="E220" s="147" t="s">
        <v>418</v>
      </c>
      <c r="F220" s="205" t="s">
        <v>419</v>
      </c>
      <c r="G220" s="205"/>
      <c r="H220" s="205"/>
      <c r="I220" s="205"/>
      <c r="J220" s="148" t="s">
        <v>226</v>
      </c>
      <c r="K220" s="149">
        <v>14</v>
      </c>
      <c r="L220" s="206">
        <v>0</v>
      </c>
      <c r="M220" s="206"/>
      <c r="N220" s="206">
        <f t="shared" si="50"/>
        <v>0</v>
      </c>
      <c r="O220" s="206"/>
      <c r="P220" s="206"/>
      <c r="Q220" s="206"/>
      <c r="R220" s="150"/>
      <c r="T220" s="151" t="s">
        <v>5</v>
      </c>
      <c r="U220" s="41" t="s">
        <v>38</v>
      </c>
      <c r="V220" s="152">
        <v>0</v>
      </c>
      <c r="W220" s="152">
        <f t="shared" si="51"/>
        <v>0</v>
      </c>
      <c r="X220" s="152">
        <v>0</v>
      </c>
      <c r="Y220" s="152">
        <f t="shared" si="52"/>
        <v>0</v>
      </c>
      <c r="Z220" s="152">
        <v>0</v>
      </c>
      <c r="AA220" s="153">
        <f t="shared" si="53"/>
        <v>0</v>
      </c>
      <c r="AR220" s="19" t="s">
        <v>171</v>
      </c>
      <c r="AT220" s="19" t="s">
        <v>140</v>
      </c>
      <c r="AU220" s="19" t="s">
        <v>81</v>
      </c>
      <c r="AY220" s="19" t="s">
        <v>139</v>
      </c>
      <c r="BE220" s="154">
        <f t="shared" si="54"/>
        <v>0</v>
      </c>
      <c r="BF220" s="154">
        <f t="shared" si="55"/>
        <v>0</v>
      </c>
      <c r="BG220" s="154">
        <f t="shared" si="56"/>
        <v>0</v>
      </c>
      <c r="BH220" s="154">
        <f t="shared" si="57"/>
        <v>0</v>
      </c>
      <c r="BI220" s="154">
        <f t="shared" si="58"/>
        <v>0</v>
      </c>
      <c r="BJ220" s="19" t="s">
        <v>81</v>
      </c>
      <c r="BK220" s="155">
        <f t="shared" si="59"/>
        <v>0</v>
      </c>
      <c r="BL220" s="19" t="s">
        <v>171</v>
      </c>
      <c r="BM220" s="19" t="s">
        <v>420</v>
      </c>
    </row>
    <row r="221" spans="2:65" s="1" customFormat="1" ht="25.5" customHeight="1">
      <c r="B221" s="145"/>
      <c r="C221" s="146" t="s">
        <v>421</v>
      </c>
      <c r="D221" s="146" t="s">
        <v>140</v>
      </c>
      <c r="E221" s="147" t="s">
        <v>422</v>
      </c>
      <c r="F221" s="205" t="s">
        <v>423</v>
      </c>
      <c r="G221" s="205"/>
      <c r="H221" s="205"/>
      <c r="I221" s="205"/>
      <c r="J221" s="148" t="s">
        <v>226</v>
      </c>
      <c r="K221" s="149">
        <v>30</v>
      </c>
      <c r="L221" s="206">
        <v>0</v>
      </c>
      <c r="M221" s="206"/>
      <c r="N221" s="206">
        <f t="shared" si="50"/>
        <v>0</v>
      </c>
      <c r="O221" s="206"/>
      <c r="P221" s="206"/>
      <c r="Q221" s="206"/>
      <c r="R221" s="150"/>
      <c r="T221" s="151" t="s">
        <v>5</v>
      </c>
      <c r="U221" s="41" t="s">
        <v>38</v>
      </c>
      <c r="V221" s="152">
        <v>0</v>
      </c>
      <c r="W221" s="152">
        <f t="shared" si="51"/>
        <v>0</v>
      </c>
      <c r="X221" s="152">
        <v>0</v>
      </c>
      <c r="Y221" s="152">
        <f t="shared" si="52"/>
        <v>0</v>
      </c>
      <c r="Z221" s="152">
        <v>0</v>
      </c>
      <c r="AA221" s="153">
        <f t="shared" si="53"/>
        <v>0</v>
      </c>
      <c r="AR221" s="19" t="s">
        <v>171</v>
      </c>
      <c r="AT221" s="19" t="s">
        <v>140</v>
      </c>
      <c r="AU221" s="19" t="s">
        <v>81</v>
      </c>
      <c r="AY221" s="19" t="s">
        <v>139</v>
      </c>
      <c r="BE221" s="154">
        <f t="shared" si="54"/>
        <v>0</v>
      </c>
      <c r="BF221" s="154">
        <f t="shared" si="55"/>
        <v>0</v>
      </c>
      <c r="BG221" s="154">
        <f t="shared" si="56"/>
        <v>0</v>
      </c>
      <c r="BH221" s="154">
        <f t="shared" si="57"/>
        <v>0</v>
      </c>
      <c r="BI221" s="154">
        <f t="shared" si="58"/>
        <v>0</v>
      </c>
      <c r="BJ221" s="19" t="s">
        <v>81</v>
      </c>
      <c r="BK221" s="155">
        <f t="shared" si="59"/>
        <v>0</v>
      </c>
      <c r="BL221" s="19" t="s">
        <v>171</v>
      </c>
      <c r="BM221" s="19" t="s">
        <v>424</v>
      </c>
    </row>
    <row r="222" spans="2:65" s="1" customFormat="1" ht="16.5" customHeight="1">
      <c r="B222" s="145"/>
      <c r="C222" s="146" t="s">
        <v>311</v>
      </c>
      <c r="D222" s="146" t="s">
        <v>140</v>
      </c>
      <c r="E222" s="147" t="s">
        <v>425</v>
      </c>
      <c r="F222" s="205" t="s">
        <v>426</v>
      </c>
      <c r="G222" s="205"/>
      <c r="H222" s="205"/>
      <c r="I222" s="205"/>
      <c r="J222" s="148" t="s">
        <v>226</v>
      </c>
      <c r="K222" s="149">
        <v>14</v>
      </c>
      <c r="L222" s="206">
        <v>0</v>
      </c>
      <c r="M222" s="206"/>
      <c r="N222" s="206">
        <f t="shared" si="50"/>
        <v>0</v>
      </c>
      <c r="O222" s="206"/>
      <c r="P222" s="206"/>
      <c r="Q222" s="206"/>
      <c r="R222" s="150"/>
      <c r="T222" s="151" t="s">
        <v>5</v>
      </c>
      <c r="U222" s="41" t="s">
        <v>38</v>
      </c>
      <c r="V222" s="152">
        <v>0</v>
      </c>
      <c r="W222" s="152">
        <f t="shared" si="51"/>
        <v>0</v>
      </c>
      <c r="X222" s="152">
        <v>0</v>
      </c>
      <c r="Y222" s="152">
        <f t="shared" si="52"/>
        <v>0</v>
      </c>
      <c r="Z222" s="152">
        <v>0</v>
      </c>
      <c r="AA222" s="153">
        <f t="shared" si="53"/>
        <v>0</v>
      </c>
      <c r="AR222" s="19" t="s">
        <v>171</v>
      </c>
      <c r="AT222" s="19" t="s">
        <v>140</v>
      </c>
      <c r="AU222" s="19" t="s">
        <v>81</v>
      </c>
      <c r="AY222" s="19" t="s">
        <v>139</v>
      </c>
      <c r="BE222" s="154">
        <f t="shared" si="54"/>
        <v>0</v>
      </c>
      <c r="BF222" s="154">
        <f t="shared" si="55"/>
        <v>0</v>
      </c>
      <c r="BG222" s="154">
        <f t="shared" si="56"/>
        <v>0</v>
      </c>
      <c r="BH222" s="154">
        <f t="shared" si="57"/>
        <v>0</v>
      </c>
      <c r="BI222" s="154">
        <f t="shared" si="58"/>
        <v>0</v>
      </c>
      <c r="BJ222" s="19" t="s">
        <v>81</v>
      </c>
      <c r="BK222" s="155">
        <f t="shared" si="59"/>
        <v>0</v>
      </c>
      <c r="BL222" s="19" t="s">
        <v>171</v>
      </c>
      <c r="BM222" s="19" t="s">
        <v>427</v>
      </c>
    </row>
    <row r="223" spans="2:65" s="1" customFormat="1" ht="25.5" customHeight="1">
      <c r="B223" s="145"/>
      <c r="C223" s="146" t="s">
        <v>428</v>
      </c>
      <c r="D223" s="146" t="s">
        <v>140</v>
      </c>
      <c r="E223" s="147" t="s">
        <v>429</v>
      </c>
      <c r="F223" s="205" t="s">
        <v>430</v>
      </c>
      <c r="G223" s="205"/>
      <c r="H223" s="205"/>
      <c r="I223" s="205"/>
      <c r="J223" s="148" t="s">
        <v>226</v>
      </c>
      <c r="K223" s="149">
        <v>27</v>
      </c>
      <c r="L223" s="206">
        <v>0</v>
      </c>
      <c r="M223" s="206"/>
      <c r="N223" s="206">
        <f t="shared" si="50"/>
        <v>0</v>
      </c>
      <c r="O223" s="206"/>
      <c r="P223" s="206"/>
      <c r="Q223" s="206"/>
      <c r="R223" s="150"/>
      <c r="T223" s="151" t="s">
        <v>5</v>
      </c>
      <c r="U223" s="41" t="s">
        <v>38</v>
      </c>
      <c r="V223" s="152">
        <v>0</v>
      </c>
      <c r="W223" s="152">
        <f t="shared" si="51"/>
        <v>0</v>
      </c>
      <c r="X223" s="152">
        <v>0</v>
      </c>
      <c r="Y223" s="152">
        <f t="shared" si="52"/>
        <v>0</v>
      </c>
      <c r="Z223" s="152">
        <v>0</v>
      </c>
      <c r="AA223" s="153">
        <f t="shared" si="53"/>
        <v>0</v>
      </c>
      <c r="AR223" s="19" t="s">
        <v>171</v>
      </c>
      <c r="AT223" s="19" t="s">
        <v>140</v>
      </c>
      <c r="AU223" s="19" t="s">
        <v>81</v>
      </c>
      <c r="AY223" s="19" t="s">
        <v>139</v>
      </c>
      <c r="BE223" s="154">
        <f t="shared" si="54"/>
        <v>0</v>
      </c>
      <c r="BF223" s="154">
        <f t="shared" si="55"/>
        <v>0</v>
      </c>
      <c r="BG223" s="154">
        <f t="shared" si="56"/>
        <v>0</v>
      </c>
      <c r="BH223" s="154">
        <f t="shared" si="57"/>
        <v>0</v>
      </c>
      <c r="BI223" s="154">
        <f t="shared" si="58"/>
        <v>0</v>
      </c>
      <c r="BJ223" s="19" t="s">
        <v>81</v>
      </c>
      <c r="BK223" s="155">
        <f t="shared" si="59"/>
        <v>0</v>
      </c>
      <c r="BL223" s="19" t="s">
        <v>171</v>
      </c>
      <c r="BM223" s="19" t="s">
        <v>431</v>
      </c>
    </row>
    <row r="224" spans="2:65" s="1" customFormat="1" ht="25.5" customHeight="1">
      <c r="B224" s="145"/>
      <c r="C224" s="146" t="s">
        <v>315</v>
      </c>
      <c r="D224" s="146" t="s">
        <v>140</v>
      </c>
      <c r="E224" s="147" t="s">
        <v>432</v>
      </c>
      <c r="F224" s="205" t="s">
        <v>433</v>
      </c>
      <c r="G224" s="205"/>
      <c r="H224" s="205"/>
      <c r="I224" s="205"/>
      <c r="J224" s="148" t="s">
        <v>360</v>
      </c>
      <c r="K224" s="149">
        <v>162.36099999999999</v>
      </c>
      <c r="L224" s="206">
        <v>0</v>
      </c>
      <c r="M224" s="206"/>
      <c r="N224" s="206">
        <f t="shared" si="50"/>
        <v>0</v>
      </c>
      <c r="O224" s="206"/>
      <c r="P224" s="206"/>
      <c r="Q224" s="206"/>
      <c r="R224" s="150"/>
      <c r="T224" s="151" t="s">
        <v>5</v>
      </c>
      <c r="U224" s="41" t="s">
        <v>38</v>
      </c>
      <c r="V224" s="152">
        <v>0</v>
      </c>
      <c r="W224" s="152">
        <f t="shared" si="51"/>
        <v>0</v>
      </c>
      <c r="X224" s="152">
        <v>0</v>
      </c>
      <c r="Y224" s="152">
        <f t="shared" si="52"/>
        <v>0</v>
      </c>
      <c r="Z224" s="152">
        <v>0</v>
      </c>
      <c r="AA224" s="153">
        <f t="shared" si="53"/>
        <v>0</v>
      </c>
      <c r="AR224" s="19" t="s">
        <v>171</v>
      </c>
      <c r="AT224" s="19" t="s">
        <v>140</v>
      </c>
      <c r="AU224" s="19" t="s">
        <v>81</v>
      </c>
      <c r="AY224" s="19" t="s">
        <v>139</v>
      </c>
      <c r="BE224" s="154">
        <f t="shared" si="54"/>
        <v>0</v>
      </c>
      <c r="BF224" s="154">
        <f t="shared" si="55"/>
        <v>0</v>
      </c>
      <c r="BG224" s="154">
        <f t="shared" si="56"/>
        <v>0</v>
      </c>
      <c r="BH224" s="154">
        <f t="shared" si="57"/>
        <v>0</v>
      </c>
      <c r="BI224" s="154">
        <f t="shared" si="58"/>
        <v>0</v>
      </c>
      <c r="BJ224" s="19" t="s">
        <v>81</v>
      </c>
      <c r="BK224" s="155">
        <f t="shared" si="59"/>
        <v>0</v>
      </c>
      <c r="BL224" s="19" t="s">
        <v>171</v>
      </c>
      <c r="BM224" s="19" t="s">
        <v>434</v>
      </c>
    </row>
    <row r="225" spans="2:65" s="10" customFormat="1" ht="29.85" customHeight="1">
      <c r="B225" s="134"/>
      <c r="C225" s="135"/>
      <c r="D225" s="144" t="s">
        <v>121</v>
      </c>
      <c r="E225" s="144"/>
      <c r="F225" s="144"/>
      <c r="G225" s="144"/>
      <c r="H225" s="144"/>
      <c r="I225" s="144"/>
      <c r="J225" s="144"/>
      <c r="K225" s="144"/>
      <c r="L225" s="144"/>
      <c r="M225" s="144"/>
      <c r="N225" s="213">
        <f>BK225</f>
        <v>0</v>
      </c>
      <c r="O225" s="214"/>
      <c r="P225" s="214"/>
      <c r="Q225" s="214"/>
      <c r="R225" s="137"/>
      <c r="T225" s="138"/>
      <c r="U225" s="135"/>
      <c r="V225" s="135"/>
      <c r="W225" s="139">
        <f>SUM(W226:W235)</f>
        <v>0</v>
      </c>
      <c r="X225" s="135"/>
      <c r="Y225" s="139">
        <f>SUM(Y226:Y235)</f>
        <v>0</v>
      </c>
      <c r="Z225" s="135"/>
      <c r="AA225" s="140">
        <f>SUM(AA226:AA235)</f>
        <v>0</v>
      </c>
      <c r="AR225" s="141" t="s">
        <v>81</v>
      </c>
      <c r="AT225" s="142" t="s">
        <v>70</v>
      </c>
      <c r="AU225" s="142" t="s">
        <v>78</v>
      </c>
      <c r="AY225" s="141" t="s">
        <v>139</v>
      </c>
      <c r="BK225" s="143">
        <f>SUM(BK226:BK235)</f>
        <v>0</v>
      </c>
    </row>
    <row r="226" spans="2:65" s="1" customFormat="1" ht="25.5" customHeight="1">
      <c r="B226" s="145"/>
      <c r="C226" s="146" t="s">
        <v>435</v>
      </c>
      <c r="D226" s="146" t="s">
        <v>140</v>
      </c>
      <c r="E226" s="147" t="s">
        <v>436</v>
      </c>
      <c r="F226" s="205" t="s">
        <v>437</v>
      </c>
      <c r="G226" s="205"/>
      <c r="H226" s="205"/>
      <c r="I226" s="205"/>
      <c r="J226" s="148" t="s">
        <v>226</v>
      </c>
      <c r="K226" s="149">
        <v>50.56</v>
      </c>
      <c r="L226" s="206">
        <v>0</v>
      </c>
      <c r="M226" s="206"/>
      <c r="N226" s="206">
        <f t="shared" ref="N226:N235" si="60">ROUND(L226*K226,3)</f>
        <v>0</v>
      </c>
      <c r="O226" s="206"/>
      <c r="P226" s="206"/>
      <c r="Q226" s="206"/>
      <c r="R226" s="150"/>
      <c r="T226" s="151" t="s">
        <v>5</v>
      </c>
      <c r="U226" s="41" t="s">
        <v>38</v>
      </c>
      <c r="V226" s="152">
        <v>0</v>
      </c>
      <c r="W226" s="152">
        <f t="shared" ref="W226:W235" si="61">V226*K226</f>
        <v>0</v>
      </c>
      <c r="X226" s="152">
        <v>0</v>
      </c>
      <c r="Y226" s="152">
        <f t="shared" ref="Y226:Y235" si="62">X226*K226</f>
        <v>0</v>
      </c>
      <c r="Z226" s="152">
        <v>0</v>
      </c>
      <c r="AA226" s="153">
        <f t="shared" ref="AA226:AA235" si="63">Z226*K226</f>
        <v>0</v>
      </c>
      <c r="AR226" s="19" t="s">
        <v>171</v>
      </c>
      <c r="AT226" s="19" t="s">
        <v>140</v>
      </c>
      <c r="AU226" s="19" t="s">
        <v>81</v>
      </c>
      <c r="AY226" s="19" t="s">
        <v>139</v>
      </c>
      <c r="BE226" s="154">
        <f t="shared" ref="BE226:BE235" si="64">IF(U226="základná",N226,0)</f>
        <v>0</v>
      </c>
      <c r="BF226" s="154">
        <f t="shared" ref="BF226:BF235" si="65">IF(U226="znížená",N226,0)</f>
        <v>0</v>
      </c>
      <c r="BG226" s="154">
        <f t="shared" ref="BG226:BG235" si="66">IF(U226="zákl. prenesená",N226,0)</f>
        <v>0</v>
      </c>
      <c r="BH226" s="154">
        <f t="shared" ref="BH226:BH235" si="67">IF(U226="zníž. prenesená",N226,0)</f>
        <v>0</v>
      </c>
      <c r="BI226" s="154">
        <f t="shared" ref="BI226:BI235" si="68">IF(U226="nulová",N226,0)</f>
        <v>0</v>
      </c>
      <c r="BJ226" s="19" t="s">
        <v>81</v>
      </c>
      <c r="BK226" s="155">
        <f t="shared" ref="BK226:BK235" si="69">ROUND(L226*K226,3)</f>
        <v>0</v>
      </c>
      <c r="BL226" s="19" t="s">
        <v>171</v>
      </c>
      <c r="BM226" s="19" t="s">
        <v>438</v>
      </c>
    </row>
    <row r="227" spans="2:65" s="1" customFormat="1" ht="25.5" customHeight="1">
      <c r="B227" s="145"/>
      <c r="C227" s="156" t="s">
        <v>318</v>
      </c>
      <c r="D227" s="156" t="s">
        <v>159</v>
      </c>
      <c r="E227" s="157" t="s">
        <v>439</v>
      </c>
      <c r="F227" s="217" t="s">
        <v>440</v>
      </c>
      <c r="G227" s="217"/>
      <c r="H227" s="217"/>
      <c r="I227" s="217"/>
      <c r="J227" s="158" t="s">
        <v>170</v>
      </c>
      <c r="K227" s="159">
        <v>9</v>
      </c>
      <c r="L227" s="206">
        <v>0</v>
      </c>
      <c r="M227" s="206"/>
      <c r="N227" s="218">
        <f t="shared" si="60"/>
        <v>0</v>
      </c>
      <c r="O227" s="206"/>
      <c r="P227" s="206"/>
      <c r="Q227" s="206"/>
      <c r="R227" s="150"/>
      <c r="T227" s="151" t="s">
        <v>5</v>
      </c>
      <c r="U227" s="41" t="s">
        <v>38</v>
      </c>
      <c r="V227" s="152">
        <v>0</v>
      </c>
      <c r="W227" s="152">
        <f t="shared" si="61"/>
        <v>0</v>
      </c>
      <c r="X227" s="152">
        <v>0</v>
      </c>
      <c r="Y227" s="152">
        <f t="shared" si="62"/>
        <v>0</v>
      </c>
      <c r="Z227" s="152">
        <v>0</v>
      </c>
      <c r="AA227" s="153">
        <f t="shared" si="63"/>
        <v>0</v>
      </c>
      <c r="AR227" s="19" t="s">
        <v>199</v>
      </c>
      <c r="AT227" s="19" t="s">
        <v>159</v>
      </c>
      <c r="AU227" s="19" t="s">
        <v>81</v>
      </c>
      <c r="AY227" s="19" t="s">
        <v>139</v>
      </c>
      <c r="BE227" s="154">
        <f t="shared" si="64"/>
        <v>0</v>
      </c>
      <c r="BF227" s="154">
        <f t="shared" si="65"/>
        <v>0</v>
      </c>
      <c r="BG227" s="154">
        <f t="shared" si="66"/>
        <v>0</v>
      </c>
      <c r="BH227" s="154">
        <f t="shared" si="67"/>
        <v>0</v>
      </c>
      <c r="BI227" s="154">
        <f t="shared" si="68"/>
        <v>0</v>
      </c>
      <c r="BJ227" s="19" t="s">
        <v>81</v>
      </c>
      <c r="BK227" s="155">
        <f t="shared" si="69"/>
        <v>0</v>
      </c>
      <c r="BL227" s="19" t="s">
        <v>171</v>
      </c>
      <c r="BM227" s="19" t="s">
        <v>441</v>
      </c>
    </row>
    <row r="228" spans="2:65" s="1" customFormat="1" ht="25.5" customHeight="1">
      <c r="B228" s="145"/>
      <c r="C228" s="156" t="s">
        <v>442</v>
      </c>
      <c r="D228" s="156" t="s">
        <v>159</v>
      </c>
      <c r="E228" s="157" t="s">
        <v>443</v>
      </c>
      <c r="F228" s="217" t="s">
        <v>444</v>
      </c>
      <c r="G228" s="217"/>
      <c r="H228" s="217"/>
      <c r="I228" s="217"/>
      <c r="J228" s="158" t="s">
        <v>170</v>
      </c>
      <c r="K228" s="159">
        <v>1</v>
      </c>
      <c r="L228" s="206">
        <v>0</v>
      </c>
      <c r="M228" s="206"/>
      <c r="N228" s="218">
        <f t="shared" si="60"/>
        <v>0</v>
      </c>
      <c r="O228" s="206"/>
      <c r="P228" s="206"/>
      <c r="Q228" s="206"/>
      <c r="R228" s="150"/>
      <c r="T228" s="151" t="s">
        <v>5</v>
      </c>
      <c r="U228" s="41" t="s">
        <v>38</v>
      </c>
      <c r="V228" s="152">
        <v>0</v>
      </c>
      <c r="W228" s="152">
        <f t="shared" si="61"/>
        <v>0</v>
      </c>
      <c r="X228" s="152">
        <v>0</v>
      </c>
      <c r="Y228" s="152">
        <f t="shared" si="62"/>
        <v>0</v>
      </c>
      <c r="Z228" s="152">
        <v>0</v>
      </c>
      <c r="AA228" s="153">
        <f t="shared" si="63"/>
        <v>0</v>
      </c>
      <c r="AR228" s="19" t="s">
        <v>199</v>
      </c>
      <c r="AT228" s="19" t="s">
        <v>159</v>
      </c>
      <c r="AU228" s="19" t="s">
        <v>81</v>
      </c>
      <c r="AY228" s="19" t="s">
        <v>139</v>
      </c>
      <c r="BE228" s="154">
        <f t="shared" si="64"/>
        <v>0</v>
      </c>
      <c r="BF228" s="154">
        <f t="shared" si="65"/>
        <v>0</v>
      </c>
      <c r="BG228" s="154">
        <f t="shared" si="66"/>
        <v>0</v>
      </c>
      <c r="BH228" s="154">
        <f t="shared" si="67"/>
        <v>0</v>
      </c>
      <c r="BI228" s="154">
        <f t="shared" si="68"/>
        <v>0</v>
      </c>
      <c r="BJ228" s="19" t="s">
        <v>81</v>
      </c>
      <c r="BK228" s="155">
        <f t="shared" si="69"/>
        <v>0</v>
      </c>
      <c r="BL228" s="19" t="s">
        <v>171</v>
      </c>
      <c r="BM228" s="19" t="s">
        <v>445</v>
      </c>
    </row>
    <row r="229" spans="2:65" s="1" customFormat="1" ht="25.5" customHeight="1">
      <c r="B229" s="145"/>
      <c r="C229" s="156" t="s">
        <v>322</v>
      </c>
      <c r="D229" s="156" t="s">
        <v>159</v>
      </c>
      <c r="E229" s="157" t="s">
        <v>446</v>
      </c>
      <c r="F229" s="217" t="s">
        <v>447</v>
      </c>
      <c r="G229" s="217"/>
      <c r="H229" s="217"/>
      <c r="I229" s="217"/>
      <c r="J229" s="158" t="s">
        <v>170</v>
      </c>
      <c r="K229" s="159">
        <v>3</v>
      </c>
      <c r="L229" s="206">
        <v>0</v>
      </c>
      <c r="M229" s="206"/>
      <c r="N229" s="218">
        <f t="shared" si="60"/>
        <v>0</v>
      </c>
      <c r="O229" s="206"/>
      <c r="P229" s="206"/>
      <c r="Q229" s="206"/>
      <c r="R229" s="150"/>
      <c r="T229" s="151" t="s">
        <v>5</v>
      </c>
      <c r="U229" s="41" t="s">
        <v>38</v>
      </c>
      <c r="V229" s="152">
        <v>0</v>
      </c>
      <c r="W229" s="152">
        <f t="shared" si="61"/>
        <v>0</v>
      </c>
      <c r="X229" s="152">
        <v>0</v>
      </c>
      <c r="Y229" s="152">
        <f t="shared" si="62"/>
        <v>0</v>
      </c>
      <c r="Z229" s="152">
        <v>0</v>
      </c>
      <c r="AA229" s="153">
        <f t="shared" si="63"/>
        <v>0</v>
      </c>
      <c r="AR229" s="19" t="s">
        <v>199</v>
      </c>
      <c r="AT229" s="19" t="s">
        <v>159</v>
      </c>
      <c r="AU229" s="19" t="s">
        <v>81</v>
      </c>
      <c r="AY229" s="19" t="s">
        <v>139</v>
      </c>
      <c r="BE229" s="154">
        <f t="shared" si="64"/>
        <v>0</v>
      </c>
      <c r="BF229" s="154">
        <f t="shared" si="65"/>
        <v>0</v>
      </c>
      <c r="BG229" s="154">
        <f t="shared" si="66"/>
        <v>0</v>
      </c>
      <c r="BH229" s="154">
        <f t="shared" si="67"/>
        <v>0</v>
      </c>
      <c r="BI229" s="154">
        <f t="shared" si="68"/>
        <v>0</v>
      </c>
      <c r="BJ229" s="19" t="s">
        <v>81</v>
      </c>
      <c r="BK229" s="155">
        <f t="shared" si="69"/>
        <v>0</v>
      </c>
      <c r="BL229" s="19" t="s">
        <v>171</v>
      </c>
      <c r="BM229" s="19" t="s">
        <v>448</v>
      </c>
    </row>
    <row r="230" spans="2:65" s="1" customFormat="1" ht="25.5" customHeight="1">
      <c r="B230" s="145"/>
      <c r="C230" s="156" t="s">
        <v>449</v>
      </c>
      <c r="D230" s="156" t="s">
        <v>159</v>
      </c>
      <c r="E230" s="157" t="s">
        <v>450</v>
      </c>
      <c r="F230" s="217" t="s">
        <v>451</v>
      </c>
      <c r="G230" s="217"/>
      <c r="H230" s="217"/>
      <c r="I230" s="217"/>
      <c r="J230" s="158" t="s">
        <v>170</v>
      </c>
      <c r="K230" s="159">
        <v>3</v>
      </c>
      <c r="L230" s="206">
        <v>0</v>
      </c>
      <c r="M230" s="206"/>
      <c r="N230" s="218">
        <f t="shared" si="60"/>
        <v>0</v>
      </c>
      <c r="O230" s="206"/>
      <c r="P230" s="206"/>
      <c r="Q230" s="206"/>
      <c r="R230" s="150"/>
      <c r="T230" s="151" t="s">
        <v>5</v>
      </c>
      <c r="U230" s="41" t="s">
        <v>38</v>
      </c>
      <c r="V230" s="152">
        <v>0</v>
      </c>
      <c r="W230" s="152">
        <f t="shared" si="61"/>
        <v>0</v>
      </c>
      <c r="X230" s="152">
        <v>0</v>
      </c>
      <c r="Y230" s="152">
        <f t="shared" si="62"/>
        <v>0</v>
      </c>
      <c r="Z230" s="152">
        <v>0</v>
      </c>
      <c r="AA230" s="153">
        <f t="shared" si="63"/>
        <v>0</v>
      </c>
      <c r="AR230" s="19" t="s">
        <v>199</v>
      </c>
      <c r="AT230" s="19" t="s">
        <v>159</v>
      </c>
      <c r="AU230" s="19" t="s">
        <v>81</v>
      </c>
      <c r="AY230" s="19" t="s">
        <v>139</v>
      </c>
      <c r="BE230" s="154">
        <f t="shared" si="64"/>
        <v>0</v>
      </c>
      <c r="BF230" s="154">
        <f t="shared" si="65"/>
        <v>0</v>
      </c>
      <c r="BG230" s="154">
        <f t="shared" si="66"/>
        <v>0</v>
      </c>
      <c r="BH230" s="154">
        <f t="shared" si="67"/>
        <v>0</v>
      </c>
      <c r="BI230" s="154">
        <f t="shared" si="68"/>
        <v>0</v>
      </c>
      <c r="BJ230" s="19" t="s">
        <v>81</v>
      </c>
      <c r="BK230" s="155">
        <f t="shared" si="69"/>
        <v>0</v>
      </c>
      <c r="BL230" s="19" t="s">
        <v>171</v>
      </c>
      <c r="BM230" s="19" t="s">
        <v>452</v>
      </c>
    </row>
    <row r="231" spans="2:65" s="1" customFormat="1" ht="38.25" customHeight="1">
      <c r="B231" s="145"/>
      <c r="C231" s="146" t="s">
        <v>453</v>
      </c>
      <c r="D231" s="146" t="s">
        <v>140</v>
      </c>
      <c r="E231" s="147" t="s">
        <v>454</v>
      </c>
      <c r="F231" s="205" t="s">
        <v>455</v>
      </c>
      <c r="G231" s="205"/>
      <c r="H231" s="205"/>
      <c r="I231" s="205"/>
      <c r="J231" s="148" t="s">
        <v>226</v>
      </c>
      <c r="K231" s="149">
        <v>21.38</v>
      </c>
      <c r="L231" s="206">
        <v>0</v>
      </c>
      <c r="M231" s="206"/>
      <c r="N231" s="206">
        <f t="shared" si="60"/>
        <v>0</v>
      </c>
      <c r="O231" s="206"/>
      <c r="P231" s="206"/>
      <c r="Q231" s="206"/>
      <c r="R231" s="150"/>
      <c r="T231" s="151" t="s">
        <v>5</v>
      </c>
      <c r="U231" s="41" t="s">
        <v>38</v>
      </c>
      <c r="V231" s="152">
        <v>0</v>
      </c>
      <c r="W231" s="152">
        <f t="shared" si="61"/>
        <v>0</v>
      </c>
      <c r="X231" s="152">
        <v>0</v>
      </c>
      <c r="Y231" s="152">
        <f t="shared" si="62"/>
        <v>0</v>
      </c>
      <c r="Z231" s="152">
        <v>0</v>
      </c>
      <c r="AA231" s="153">
        <f t="shared" si="63"/>
        <v>0</v>
      </c>
      <c r="AR231" s="19" t="s">
        <v>171</v>
      </c>
      <c r="AT231" s="19" t="s">
        <v>140</v>
      </c>
      <c r="AU231" s="19" t="s">
        <v>81</v>
      </c>
      <c r="AY231" s="19" t="s">
        <v>139</v>
      </c>
      <c r="BE231" s="154">
        <f t="shared" si="64"/>
        <v>0</v>
      </c>
      <c r="BF231" s="154">
        <f t="shared" si="65"/>
        <v>0</v>
      </c>
      <c r="BG231" s="154">
        <f t="shared" si="66"/>
        <v>0</v>
      </c>
      <c r="BH231" s="154">
        <f t="shared" si="67"/>
        <v>0</v>
      </c>
      <c r="BI231" s="154">
        <f t="shared" si="68"/>
        <v>0</v>
      </c>
      <c r="BJ231" s="19" t="s">
        <v>81</v>
      </c>
      <c r="BK231" s="155">
        <f t="shared" si="69"/>
        <v>0</v>
      </c>
      <c r="BL231" s="19" t="s">
        <v>171</v>
      </c>
      <c r="BM231" s="19" t="s">
        <v>456</v>
      </c>
    </row>
    <row r="232" spans="2:65" s="1" customFormat="1" ht="25.5" customHeight="1">
      <c r="B232" s="145"/>
      <c r="C232" s="156" t="s">
        <v>361</v>
      </c>
      <c r="D232" s="156" t="s">
        <v>159</v>
      </c>
      <c r="E232" s="157" t="s">
        <v>457</v>
      </c>
      <c r="F232" s="217" t="s">
        <v>458</v>
      </c>
      <c r="G232" s="217"/>
      <c r="H232" s="217"/>
      <c r="I232" s="217"/>
      <c r="J232" s="158" t="s">
        <v>170</v>
      </c>
      <c r="K232" s="159">
        <v>2</v>
      </c>
      <c r="L232" s="206">
        <v>0</v>
      </c>
      <c r="M232" s="206"/>
      <c r="N232" s="218">
        <f t="shared" si="60"/>
        <v>0</v>
      </c>
      <c r="O232" s="206"/>
      <c r="P232" s="206"/>
      <c r="Q232" s="206"/>
      <c r="R232" s="150"/>
      <c r="T232" s="151" t="s">
        <v>5</v>
      </c>
      <c r="U232" s="41" t="s">
        <v>38</v>
      </c>
      <c r="V232" s="152">
        <v>0</v>
      </c>
      <c r="W232" s="152">
        <f t="shared" si="61"/>
        <v>0</v>
      </c>
      <c r="X232" s="152">
        <v>0</v>
      </c>
      <c r="Y232" s="152">
        <f t="shared" si="62"/>
        <v>0</v>
      </c>
      <c r="Z232" s="152">
        <v>0</v>
      </c>
      <c r="AA232" s="153">
        <f t="shared" si="63"/>
        <v>0</v>
      </c>
      <c r="AR232" s="19" t="s">
        <v>199</v>
      </c>
      <c r="AT232" s="19" t="s">
        <v>159</v>
      </c>
      <c r="AU232" s="19" t="s">
        <v>81</v>
      </c>
      <c r="AY232" s="19" t="s">
        <v>139</v>
      </c>
      <c r="BE232" s="154">
        <f t="shared" si="64"/>
        <v>0</v>
      </c>
      <c r="BF232" s="154">
        <f t="shared" si="65"/>
        <v>0</v>
      </c>
      <c r="BG232" s="154">
        <f t="shared" si="66"/>
        <v>0</v>
      </c>
      <c r="BH232" s="154">
        <f t="shared" si="67"/>
        <v>0</v>
      </c>
      <c r="BI232" s="154">
        <f t="shared" si="68"/>
        <v>0</v>
      </c>
      <c r="BJ232" s="19" t="s">
        <v>81</v>
      </c>
      <c r="BK232" s="155">
        <f t="shared" si="69"/>
        <v>0</v>
      </c>
      <c r="BL232" s="19" t="s">
        <v>171</v>
      </c>
      <c r="BM232" s="19" t="s">
        <v>459</v>
      </c>
    </row>
    <row r="233" spans="2:65" s="1" customFormat="1" ht="25.5" customHeight="1">
      <c r="B233" s="145"/>
      <c r="C233" s="156" t="s">
        <v>460</v>
      </c>
      <c r="D233" s="156" t="s">
        <v>159</v>
      </c>
      <c r="E233" s="157" t="s">
        <v>461</v>
      </c>
      <c r="F233" s="217" t="s">
        <v>462</v>
      </c>
      <c r="G233" s="217"/>
      <c r="H233" s="217"/>
      <c r="I233" s="217"/>
      <c r="J233" s="158" t="s">
        <v>170</v>
      </c>
      <c r="K233" s="159">
        <v>1</v>
      </c>
      <c r="L233" s="206">
        <v>0</v>
      </c>
      <c r="M233" s="206"/>
      <c r="N233" s="218">
        <f t="shared" si="60"/>
        <v>0</v>
      </c>
      <c r="O233" s="206"/>
      <c r="P233" s="206"/>
      <c r="Q233" s="206"/>
      <c r="R233" s="150"/>
      <c r="T233" s="151" t="s">
        <v>5</v>
      </c>
      <c r="U233" s="41" t="s">
        <v>38</v>
      </c>
      <c r="V233" s="152">
        <v>0</v>
      </c>
      <c r="W233" s="152">
        <f t="shared" si="61"/>
        <v>0</v>
      </c>
      <c r="X233" s="152">
        <v>0</v>
      </c>
      <c r="Y233" s="152">
        <f t="shared" si="62"/>
        <v>0</v>
      </c>
      <c r="Z233" s="152">
        <v>0</v>
      </c>
      <c r="AA233" s="153">
        <f t="shared" si="63"/>
        <v>0</v>
      </c>
      <c r="AR233" s="19" t="s">
        <v>199</v>
      </c>
      <c r="AT233" s="19" t="s">
        <v>159</v>
      </c>
      <c r="AU233" s="19" t="s">
        <v>81</v>
      </c>
      <c r="AY233" s="19" t="s">
        <v>139</v>
      </c>
      <c r="BE233" s="154">
        <f t="shared" si="64"/>
        <v>0</v>
      </c>
      <c r="BF233" s="154">
        <f t="shared" si="65"/>
        <v>0</v>
      </c>
      <c r="BG233" s="154">
        <f t="shared" si="66"/>
        <v>0</v>
      </c>
      <c r="BH233" s="154">
        <f t="shared" si="67"/>
        <v>0</v>
      </c>
      <c r="BI233" s="154">
        <f t="shared" si="68"/>
        <v>0</v>
      </c>
      <c r="BJ233" s="19" t="s">
        <v>81</v>
      </c>
      <c r="BK233" s="155">
        <f t="shared" si="69"/>
        <v>0</v>
      </c>
      <c r="BL233" s="19" t="s">
        <v>171</v>
      </c>
      <c r="BM233" s="19" t="s">
        <v>463</v>
      </c>
    </row>
    <row r="234" spans="2:65" s="1" customFormat="1" ht="16.5" customHeight="1">
      <c r="B234" s="145"/>
      <c r="C234" s="146" t="s">
        <v>464</v>
      </c>
      <c r="D234" s="146" t="s">
        <v>140</v>
      </c>
      <c r="E234" s="147" t="s">
        <v>465</v>
      </c>
      <c r="F234" s="205" t="s">
        <v>466</v>
      </c>
      <c r="G234" s="205"/>
      <c r="H234" s="205"/>
      <c r="I234" s="205"/>
      <c r="J234" s="148" t="s">
        <v>226</v>
      </c>
      <c r="K234" s="149">
        <v>43.33</v>
      </c>
      <c r="L234" s="206">
        <v>0</v>
      </c>
      <c r="M234" s="206"/>
      <c r="N234" s="206">
        <f t="shared" si="60"/>
        <v>0</v>
      </c>
      <c r="O234" s="206"/>
      <c r="P234" s="206"/>
      <c r="Q234" s="206"/>
      <c r="R234" s="150"/>
      <c r="T234" s="151" t="s">
        <v>5</v>
      </c>
      <c r="U234" s="41" t="s">
        <v>38</v>
      </c>
      <c r="V234" s="152">
        <v>0</v>
      </c>
      <c r="W234" s="152">
        <f t="shared" si="61"/>
        <v>0</v>
      </c>
      <c r="X234" s="152">
        <v>0</v>
      </c>
      <c r="Y234" s="152">
        <f t="shared" si="62"/>
        <v>0</v>
      </c>
      <c r="Z234" s="152">
        <v>0</v>
      </c>
      <c r="AA234" s="153">
        <f t="shared" si="63"/>
        <v>0</v>
      </c>
      <c r="AR234" s="19" t="s">
        <v>171</v>
      </c>
      <c r="AT234" s="19" t="s">
        <v>140</v>
      </c>
      <c r="AU234" s="19" t="s">
        <v>81</v>
      </c>
      <c r="AY234" s="19" t="s">
        <v>139</v>
      </c>
      <c r="BE234" s="154">
        <f t="shared" si="64"/>
        <v>0</v>
      </c>
      <c r="BF234" s="154">
        <f t="shared" si="65"/>
        <v>0</v>
      </c>
      <c r="BG234" s="154">
        <f t="shared" si="66"/>
        <v>0</v>
      </c>
      <c r="BH234" s="154">
        <f t="shared" si="67"/>
        <v>0</v>
      </c>
      <c r="BI234" s="154">
        <f t="shared" si="68"/>
        <v>0</v>
      </c>
      <c r="BJ234" s="19" t="s">
        <v>81</v>
      </c>
      <c r="BK234" s="155">
        <f t="shared" si="69"/>
        <v>0</v>
      </c>
      <c r="BL234" s="19" t="s">
        <v>171</v>
      </c>
      <c r="BM234" s="19" t="s">
        <v>467</v>
      </c>
    </row>
    <row r="235" spans="2:65" s="1" customFormat="1" ht="25.5" customHeight="1">
      <c r="B235" s="145"/>
      <c r="C235" s="146" t="s">
        <v>337</v>
      </c>
      <c r="D235" s="146" t="s">
        <v>140</v>
      </c>
      <c r="E235" s="147" t="s">
        <v>468</v>
      </c>
      <c r="F235" s="205" t="s">
        <v>469</v>
      </c>
      <c r="G235" s="205"/>
      <c r="H235" s="205"/>
      <c r="I235" s="205"/>
      <c r="J235" s="148" t="s">
        <v>360</v>
      </c>
      <c r="K235" s="149">
        <v>87.04</v>
      </c>
      <c r="L235" s="206">
        <v>0</v>
      </c>
      <c r="M235" s="206"/>
      <c r="N235" s="206">
        <f t="shared" si="60"/>
        <v>0</v>
      </c>
      <c r="O235" s="206"/>
      <c r="P235" s="206"/>
      <c r="Q235" s="206"/>
      <c r="R235" s="150"/>
      <c r="T235" s="151" t="s">
        <v>5</v>
      </c>
      <c r="U235" s="41" t="s">
        <v>38</v>
      </c>
      <c r="V235" s="152">
        <v>0</v>
      </c>
      <c r="W235" s="152">
        <f t="shared" si="61"/>
        <v>0</v>
      </c>
      <c r="X235" s="152">
        <v>0</v>
      </c>
      <c r="Y235" s="152">
        <f t="shared" si="62"/>
        <v>0</v>
      </c>
      <c r="Z235" s="152">
        <v>0</v>
      </c>
      <c r="AA235" s="153">
        <f t="shared" si="63"/>
        <v>0</v>
      </c>
      <c r="AR235" s="19" t="s">
        <v>171</v>
      </c>
      <c r="AT235" s="19" t="s">
        <v>140</v>
      </c>
      <c r="AU235" s="19" t="s">
        <v>81</v>
      </c>
      <c r="AY235" s="19" t="s">
        <v>139</v>
      </c>
      <c r="BE235" s="154">
        <f t="shared" si="64"/>
        <v>0</v>
      </c>
      <c r="BF235" s="154">
        <f t="shared" si="65"/>
        <v>0</v>
      </c>
      <c r="BG235" s="154">
        <f t="shared" si="66"/>
        <v>0</v>
      </c>
      <c r="BH235" s="154">
        <f t="shared" si="67"/>
        <v>0</v>
      </c>
      <c r="BI235" s="154">
        <f t="shared" si="68"/>
        <v>0</v>
      </c>
      <c r="BJ235" s="19" t="s">
        <v>81</v>
      </c>
      <c r="BK235" s="155">
        <f t="shared" si="69"/>
        <v>0</v>
      </c>
      <c r="BL235" s="19" t="s">
        <v>171</v>
      </c>
      <c r="BM235" s="19" t="s">
        <v>470</v>
      </c>
    </row>
    <row r="236" spans="2:65" s="10" customFormat="1" ht="29.85" customHeight="1">
      <c r="B236" s="134"/>
      <c r="C236" s="135"/>
      <c r="D236" s="144" t="s">
        <v>122</v>
      </c>
      <c r="E236" s="144"/>
      <c r="F236" s="144"/>
      <c r="G236" s="144"/>
      <c r="H236" s="144"/>
      <c r="I236" s="144"/>
      <c r="J236" s="144"/>
      <c r="K236" s="144"/>
      <c r="L236" s="144"/>
      <c r="M236" s="144"/>
      <c r="N236" s="213">
        <f>BK236</f>
        <v>0</v>
      </c>
      <c r="O236" s="214"/>
      <c r="P236" s="214"/>
      <c r="Q236" s="214"/>
      <c r="R236" s="137"/>
      <c r="T236" s="138"/>
      <c r="U236" s="135"/>
      <c r="V236" s="135"/>
      <c r="W236" s="139">
        <f>SUM(W237:W238)</f>
        <v>0</v>
      </c>
      <c r="X236" s="135"/>
      <c r="Y236" s="139">
        <f>SUM(Y237:Y238)</f>
        <v>0</v>
      </c>
      <c r="Z236" s="135"/>
      <c r="AA236" s="140">
        <f>SUM(AA237:AA238)</f>
        <v>0</v>
      </c>
      <c r="AR236" s="141" t="s">
        <v>81</v>
      </c>
      <c r="AT236" s="142" t="s">
        <v>70</v>
      </c>
      <c r="AU236" s="142" t="s">
        <v>78</v>
      </c>
      <c r="AY236" s="141" t="s">
        <v>139</v>
      </c>
      <c r="BK236" s="143">
        <f>SUM(BK237:BK238)</f>
        <v>0</v>
      </c>
    </row>
    <row r="237" spans="2:65" s="1" customFormat="1" ht="16.5" customHeight="1">
      <c r="B237" s="145"/>
      <c r="C237" s="146" t="s">
        <v>344</v>
      </c>
      <c r="D237" s="146" t="s">
        <v>140</v>
      </c>
      <c r="E237" s="147" t="s">
        <v>471</v>
      </c>
      <c r="F237" s="205" t="s">
        <v>472</v>
      </c>
      <c r="G237" s="205"/>
      <c r="H237" s="205"/>
      <c r="I237" s="205"/>
      <c r="J237" s="148" t="s">
        <v>143</v>
      </c>
      <c r="K237" s="149">
        <v>4.5599999999999996</v>
      </c>
      <c r="L237" s="206">
        <v>0</v>
      </c>
      <c r="M237" s="206"/>
      <c r="N237" s="206">
        <f>ROUND(L237*K237,3)</f>
        <v>0</v>
      </c>
      <c r="O237" s="206"/>
      <c r="P237" s="206"/>
      <c r="Q237" s="206"/>
      <c r="R237" s="150"/>
      <c r="T237" s="151" t="s">
        <v>5</v>
      </c>
      <c r="U237" s="41" t="s">
        <v>38</v>
      </c>
      <c r="V237" s="152">
        <v>0</v>
      </c>
      <c r="W237" s="152">
        <f>V237*K237</f>
        <v>0</v>
      </c>
      <c r="X237" s="152">
        <v>0</v>
      </c>
      <c r="Y237" s="152">
        <f>X237*K237</f>
        <v>0</v>
      </c>
      <c r="Z237" s="152">
        <v>0</v>
      </c>
      <c r="AA237" s="153">
        <f>Z237*K237</f>
        <v>0</v>
      </c>
      <c r="AR237" s="19" t="s">
        <v>171</v>
      </c>
      <c r="AT237" s="19" t="s">
        <v>140</v>
      </c>
      <c r="AU237" s="19" t="s">
        <v>81</v>
      </c>
      <c r="AY237" s="19" t="s">
        <v>139</v>
      </c>
      <c r="BE237" s="154">
        <f>IF(U237="základná",N237,0)</f>
        <v>0</v>
      </c>
      <c r="BF237" s="154">
        <f>IF(U237="znížená",N237,0)</f>
        <v>0</v>
      </c>
      <c r="BG237" s="154">
        <f>IF(U237="zákl. prenesená",N237,0)</f>
        <v>0</v>
      </c>
      <c r="BH237" s="154">
        <f>IF(U237="zníž. prenesená",N237,0)</f>
        <v>0</v>
      </c>
      <c r="BI237" s="154">
        <f>IF(U237="nulová",N237,0)</f>
        <v>0</v>
      </c>
      <c r="BJ237" s="19" t="s">
        <v>81</v>
      </c>
      <c r="BK237" s="155">
        <f>ROUND(L237*K237,3)</f>
        <v>0</v>
      </c>
      <c r="BL237" s="19" t="s">
        <v>171</v>
      </c>
      <c r="BM237" s="19" t="s">
        <v>473</v>
      </c>
    </row>
    <row r="238" spans="2:65" s="1" customFormat="1" ht="38.25" customHeight="1">
      <c r="B238" s="145"/>
      <c r="C238" s="146" t="s">
        <v>474</v>
      </c>
      <c r="D238" s="146" t="s">
        <v>140</v>
      </c>
      <c r="E238" s="147" t="s">
        <v>475</v>
      </c>
      <c r="F238" s="205" t="s">
        <v>476</v>
      </c>
      <c r="G238" s="205"/>
      <c r="H238" s="205"/>
      <c r="I238" s="205"/>
      <c r="J238" s="148" t="s">
        <v>360</v>
      </c>
      <c r="K238" s="149">
        <v>23.483000000000001</v>
      </c>
      <c r="L238" s="206">
        <v>0</v>
      </c>
      <c r="M238" s="206"/>
      <c r="N238" s="206">
        <f>ROUND(L238*K238,3)</f>
        <v>0</v>
      </c>
      <c r="O238" s="206"/>
      <c r="P238" s="206"/>
      <c r="Q238" s="206"/>
      <c r="R238" s="150"/>
      <c r="T238" s="151" t="s">
        <v>5</v>
      </c>
      <c r="U238" s="41" t="s">
        <v>38</v>
      </c>
      <c r="V238" s="152">
        <v>0</v>
      </c>
      <c r="W238" s="152">
        <f>V238*K238</f>
        <v>0</v>
      </c>
      <c r="X238" s="152">
        <v>0</v>
      </c>
      <c r="Y238" s="152">
        <f>X238*K238</f>
        <v>0</v>
      </c>
      <c r="Z238" s="152">
        <v>0</v>
      </c>
      <c r="AA238" s="153">
        <f>Z238*K238</f>
        <v>0</v>
      </c>
      <c r="AR238" s="19" t="s">
        <v>171</v>
      </c>
      <c r="AT238" s="19" t="s">
        <v>140</v>
      </c>
      <c r="AU238" s="19" t="s">
        <v>81</v>
      </c>
      <c r="AY238" s="19" t="s">
        <v>139</v>
      </c>
      <c r="BE238" s="154">
        <f>IF(U238="základná",N238,0)</f>
        <v>0</v>
      </c>
      <c r="BF238" s="154">
        <f>IF(U238="znížená",N238,0)</f>
        <v>0</v>
      </c>
      <c r="BG238" s="154">
        <f>IF(U238="zákl. prenesená",N238,0)</f>
        <v>0</v>
      </c>
      <c r="BH238" s="154">
        <f>IF(U238="zníž. prenesená",N238,0)</f>
        <v>0</v>
      </c>
      <c r="BI238" s="154">
        <f>IF(U238="nulová",N238,0)</f>
        <v>0</v>
      </c>
      <c r="BJ238" s="19" t="s">
        <v>81</v>
      </c>
      <c r="BK238" s="155">
        <f>ROUND(L238*K238,3)</f>
        <v>0</v>
      </c>
      <c r="BL238" s="19" t="s">
        <v>171</v>
      </c>
      <c r="BM238" s="19" t="s">
        <v>477</v>
      </c>
    </row>
    <row r="239" spans="2:65" s="10" customFormat="1" ht="29.85" customHeight="1">
      <c r="B239" s="134"/>
      <c r="C239" s="135"/>
      <c r="D239" s="144" t="s">
        <v>123</v>
      </c>
      <c r="E239" s="144"/>
      <c r="F239" s="144"/>
      <c r="G239" s="144"/>
      <c r="H239" s="144"/>
      <c r="I239" s="144"/>
      <c r="J239" s="144"/>
      <c r="K239" s="144"/>
      <c r="L239" s="144"/>
      <c r="M239" s="144"/>
      <c r="N239" s="213">
        <f>BK239</f>
        <v>0</v>
      </c>
      <c r="O239" s="214"/>
      <c r="P239" s="214"/>
      <c r="Q239" s="214"/>
      <c r="R239" s="137"/>
      <c r="T239" s="138"/>
      <c r="U239" s="135"/>
      <c r="V239" s="135"/>
      <c r="W239" s="139">
        <f>SUM(W240:W246)</f>
        <v>0</v>
      </c>
      <c r="X239" s="135"/>
      <c r="Y239" s="139">
        <f>SUM(Y240:Y246)</f>
        <v>0</v>
      </c>
      <c r="Z239" s="135"/>
      <c r="AA239" s="140">
        <f>SUM(AA240:AA246)</f>
        <v>0</v>
      </c>
      <c r="AR239" s="141" t="s">
        <v>81</v>
      </c>
      <c r="AT239" s="142" t="s">
        <v>70</v>
      </c>
      <c r="AU239" s="142" t="s">
        <v>78</v>
      </c>
      <c r="AY239" s="141" t="s">
        <v>139</v>
      </c>
      <c r="BK239" s="143">
        <f>SUM(BK240:BK246)</f>
        <v>0</v>
      </c>
    </row>
    <row r="240" spans="2:65" s="1" customFormat="1" ht="25.5" customHeight="1">
      <c r="B240" s="145"/>
      <c r="C240" s="146" t="s">
        <v>348</v>
      </c>
      <c r="D240" s="146" t="s">
        <v>140</v>
      </c>
      <c r="E240" s="147" t="s">
        <v>478</v>
      </c>
      <c r="F240" s="205" t="s">
        <v>479</v>
      </c>
      <c r="G240" s="205"/>
      <c r="H240" s="205"/>
      <c r="I240" s="205"/>
      <c r="J240" s="148" t="s">
        <v>170</v>
      </c>
      <c r="K240" s="149">
        <v>4</v>
      </c>
      <c r="L240" s="206">
        <v>0</v>
      </c>
      <c r="M240" s="206"/>
      <c r="N240" s="206">
        <f t="shared" ref="N240:N246" si="70">ROUND(L240*K240,3)</f>
        <v>0</v>
      </c>
      <c r="O240" s="206"/>
      <c r="P240" s="206"/>
      <c r="Q240" s="206"/>
      <c r="R240" s="150"/>
      <c r="T240" s="151" t="s">
        <v>5</v>
      </c>
      <c r="U240" s="41" t="s">
        <v>38</v>
      </c>
      <c r="V240" s="152">
        <v>0</v>
      </c>
      <c r="W240" s="152">
        <f t="shared" ref="W240:W246" si="71">V240*K240</f>
        <v>0</v>
      </c>
      <c r="X240" s="152">
        <v>0</v>
      </c>
      <c r="Y240" s="152">
        <f t="shared" ref="Y240:Y246" si="72">X240*K240</f>
        <v>0</v>
      </c>
      <c r="Z240" s="152">
        <v>0</v>
      </c>
      <c r="AA240" s="153">
        <f t="shared" ref="AA240:AA246" si="73">Z240*K240</f>
        <v>0</v>
      </c>
      <c r="AR240" s="19" t="s">
        <v>171</v>
      </c>
      <c r="AT240" s="19" t="s">
        <v>140</v>
      </c>
      <c r="AU240" s="19" t="s">
        <v>81</v>
      </c>
      <c r="AY240" s="19" t="s">
        <v>139</v>
      </c>
      <c r="BE240" s="154">
        <f t="shared" ref="BE240:BE246" si="74">IF(U240="základná",N240,0)</f>
        <v>0</v>
      </c>
      <c r="BF240" s="154">
        <f t="shared" ref="BF240:BF246" si="75">IF(U240="znížená",N240,0)</f>
        <v>0</v>
      </c>
      <c r="BG240" s="154">
        <f t="shared" ref="BG240:BG246" si="76">IF(U240="zákl. prenesená",N240,0)</f>
        <v>0</v>
      </c>
      <c r="BH240" s="154">
        <f t="shared" ref="BH240:BH246" si="77">IF(U240="zníž. prenesená",N240,0)</f>
        <v>0</v>
      </c>
      <c r="BI240" s="154">
        <f t="shared" ref="BI240:BI246" si="78">IF(U240="nulová",N240,0)</f>
        <v>0</v>
      </c>
      <c r="BJ240" s="19" t="s">
        <v>81</v>
      </c>
      <c r="BK240" s="155">
        <f t="shared" ref="BK240:BK246" si="79">ROUND(L240*K240,3)</f>
        <v>0</v>
      </c>
      <c r="BL240" s="19" t="s">
        <v>171</v>
      </c>
      <c r="BM240" s="19" t="s">
        <v>480</v>
      </c>
    </row>
    <row r="241" spans="2:65" s="1" customFormat="1" ht="16.5" customHeight="1">
      <c r="B241" s="145"/>
      <c r="C241" s="156" t="s">
        <v>481</v>
      </c>
      <c r="D241" s="156" t="s">
        <v>159</v>
      </c>
      <c r="E241" s="157" t="s">
        <v>482</v>
      </c>
      <c r="F241" s="217" t="s">
        <v>483</v>
      </c>
      <c r="G241" s="217"/>
      <c r="H241" s="217"/>
      <c r="I241" s="217"/>
      <c r="J241" s="158" t="s">
        <v>170</v>
      </c>
      <c r="K241" s="159">
        <v>4</v>
      </c>
      <c r="L241" s="206">
        <v>0</v>
      </c>
      <c r="M241" s="206"/>
      <c r="N241" s="218">
        <f t="shared" si="70"/>
        <v>0</v>
      </c>
      <c r="O241" s="206"/>
      <c r="P241" s="206"/>
      <c r="Q241" s="206"/>
      <c r="R241" s="150"/>
      <c r="T241" s="151" t="s">
        <v>5</v>
      </c>
      <c r="U241" s="41" t="s">
        <v>38</v>
      </c>
      <c r="V241" s="152">
        <v>0</v>
      </c>
      <c r="W241" s="152">
        <f t="shared" si="71"/>
        <v>0</v>
      </c>
      <c r="X241" s="152">
        <v>0</v>
      </c>
      <c r="Y241" s="152">
        <f t="shared" si="72"/>
        <v>0</v>
      </c>
      <c r="Z241" s="152">
        <v>0</v>
      </c>
      <c r="AA241" s="153">
        <f t="shared" si="73"/>
        <v>0</v>
      </c>
      <c r="AR241" s="19" t="s">
        <v>199</v>
      </c>
      <c r="AT241" s="19" t="s">
        <v>159</v>
      </c>
      <c r="AU241" s="19" t="s">
        <v>81</v>
      </c>
      <c r="AY241" s="19" t="s">
        <v>139</v>
      </c>
      <c r="BE241" s="154">
        <f t="shared" si="74"/>
        <v>0</v>
      </c>
      <c r="BF241" s="154">
        <f t="shared" si="75"/>
        <v>0</v>
      </c>
      <c r="BG241" s="154">
        <f t="shared" si="76"/>
        <v>0</v>
      </c>
      <c r="BH241" s="154">
        <f t="shared" si="77"/>
        <v>0</v>
      </c>
      <c r="BI241" s="154">
        <f t="shared" si="78"/>
        <v>0</v>
      </c>
      <c r="BJ241" s="19" t="s">
        <v>81</v>
      </c>
      <c r="BK241" s="155">
        <f t="shared" si="79"/>
        <v>0</v>
      </c>
      <c r="BL241" s="19" t="s">
        <v>171</v>
      </c>
      <c r="BM241" s="19" t="s">
        <v>484</v>
      </c>
    </row>
    <row r="242" spans="2:65" s="1" customFormat="1" ht="25.5" customHeight="1">
      <c r="B242" s="145"/>
      <c r="C242" s="146" t="s">
        <v>351</v>
      </c>
      <c r="D242" s="146" t="s">
        <v>140</v>
      </c>
      <c r="E242" s="147" t="s">
        <v>485</v>
      </c>
      <c r="F242" s="205" t="s">
        <v>486</v>
      </c>
      <c r="G242" s="205"/>
      <c r="H242" s="205"/>
      <c r="I242" s="205"/>
      <c r="J242" s="148" t="s">
        <v>170</v>
      </c>
      <c r="K242" s="149">
        <v>1</v>
      </c>
      <c r="L242" s="206">
        <v>0</v>
      </c>
      <c r="M242" s="206"/>
      <c r="N242" s="206">
        <f t="shared" si="70"/>
        <v>0</v>
      </c>
      <c r="O242" s="206"/>
      <c r="P242" s="206"/>
      <c r="Q242" s="206"/>
      <c r="R242" s="150"/>
      <c r="T242" s="151" t="s">
        <v>5</v>
      </c>
      <c r="U242" s="41" t="s">
        <v>38</v>
      </c>
      <c r="V242" s="152">
        <v>0</v>
      </c>
      <c r="W242" s="152">
        <f t="shared" si="71"/>
        <v>0</v>
      </c>
      <c r="X242" s="152">
        <v>0</v>
      </c>
      <c r="Y242" s="152">
        <f t="shared" si="72"/>
        <v>0</v>
      </c>
      <c r="Z242" s="152">
        <v>0</v>
      </c>
      <c r="AA242" s="153">
        <f t="shared" si="73"/>
        <v>0</v>
      </c>
      <c r="AR242" s="19" t="s">
        <v>171</v>
      </c>
      <c r="AT242" s="19" t="s">
        <v>140</v>
      </c>
      <c r="AU242" s="19" t="s">
        <v>81</v>
      </c>
      <c r="AY242" s="19" t="s">
        <v>139</v>
      </c>
      <c r="BE242" s="154">
        <f t="shared" si="74"/>
        <v>0</v>
      </c>
      <c r="BF242" s="154">
        <f t="shared" si="75"/>
        <v>0</v>
      </c>
      <c r="BG242" s="154">
        <f t="shared" si="76"/>
        <v>0</v>
      </c>
      <c r="BH242" s="154">
        <f t="shared" si="77"/>
        <v>0</v>
      </c>
      <c r="BI242" s="154">
        <f t="shared" si="78"/>
        <v>0</v>
      </c>
      <c r="BJ242" s="19" t="s">
        <v>81</v>
      </c>
      <c r="BK242" s="155">
        <f t="shared" si="79"/>
        <v>0</v>
      </c>
      <c r="BL242" s="19" t="s">
        <v>171</v>
      </c>
      <c r="BM242" s="19" t="s">
        <v>487</v>
      </c>
    </row>
    <row r="243" spans="2:65" s="1" customFormat="1" ht="16.5" customHeight="1">
      <c r="B243" s="145"/>
      <c r="C243" s="156" t="s">
        <v>488</v>
      </c>
      <c r="D243" s="156" t="s">
        <v>159</v>
      </c>
      <c r="E243" s="157" t="s">
        <v>489</v>
      </c>
      <c r="F243" s="217" t="s">
        <v>490</v>
      </c>
      <c r="G243" s="217"/>
      <c r="H243" s="217"/>
      <c r="I243" s="217"/>
      <c r="J243" s="158" t="s">
        <v>170</v>
      </c>
      <c r="K243" s="159">
        <v>1</v>
      </c>
      <c r="L243" s="206">
        <v>0</v>
      </c>
      <c r="M243" s="206"/>
      <c r="N243" s="218">
        <f t="shared" si="70"/>
        <v>0</v>
      </c>
      <c r="O243" s="206"/>
      <c r="P243" s="206"/>
      <c r="Q243" s="206"/>
      <c r="R243" s="150"/>
      <c r="T243" s="151" t="s">
        <v>5</v>
      </c>
      <c r="U243" s="41" t="s">
        <v>38</v>
      </c>
      <c r="V243" s="152">
        <v>0</v>
      </c>
      <c r="W243" s="152">
        <f t="shared" si="71"/>
        <v>0</v>
      </c>
      <c r="X243" s="152">
        <v>0</v>
      </c>
      <c r="Y243" s="152">
        <f t="shared" si="72"/>
        <v>0</v>
      </c>
      <c r="Z243" s="152">
        <v>0</v>
      </c>
      <c r="AA243" s="153">
        <f t="shared" si="73"/>
        <v>0</v>
      </c>
      <c r="AR243" s="19" t="s">
        <v>199</v>
      </c>
      <c r="AT243" s="19" t="s">
        <v>159</v>
      </c>
      <c r="AU243" s="19" t="s">
        <v>81</v>
      </c>
      <c r="AY243" s="19" t="s">
        <v>139</v>
      </c>
      <c r="BE243" s="154">
        <f t="shared" si="74"/>
        <v>0</v>
      </c>
      <c r="BF243" s="154">
        <f t="shared" si="75"/>
        <v>0</v>
      </c>
      <c r="BG243" s="154">
        <f t="shared" si="76"/>
        <v>0</v>
      </c>
      <c r="BH243" s="154">
        <f t="shared" si="77"/>
        <v>0</v>
      </c>
      <c r="BI243" s="154">
        <f t="shared" si="78"/>
        <v>0</v>
      </c>
      <c r="BJ243" s="19" t="s">
        <v>81</v>
      </c>
      <c r="BK243" s="155">
        <f t="shared" si="79"/>
        <v>0</v>
      </c>
      <c r="BL243" s="19" t="s">
        <v>171</v>
      </c>
      <c r="BM243" s="19" t="s">
        <v>491</v>
      </c>
    </row>
    <row r="244" spans="2:65" s="1" customFormat="1" ht="25.5" customHeight="1">
      <c r="B244" s="145"/>
      <c r="C244" s="146" t="s">
        <v>353</v>
      </c>
      <c r="D244" s="146" t="s">
        <v>140</v>
      </c>
      <c r="E244" s="147" t="s">
        <v>492</v>
      </c>
      <c r="F244" s="205" t="s">
        <v>493</v>
      </c>
      <c r="G244" s="205"/>
      <c r="H244" s="205"/>
      <c r="I244" s="205"/>
      <c r="J244" s="148" t="s">
        <v>170</v>
      </c>
      <c r="K244" s="149">
        <v>4</v>
      </c>
      <c r="L244" s="206">
        <v>0</v>
      </c>
      <c r="M244" s="206"/>
      <c r="N244" s="206">
        <f t="shared" si="70"/>
        <v>0</v>
      </c>
      <c r="O244" s="206"/>
      <c r="P244" s="206"/>
      <c r="Q244" s="206"/>
      <c r="R244" s="150"/>
      <c r="T244" s="151" t="s">
        <v>5</v>
      </c>
      <c r="U244" s="41" t="s">
        <v>38</v>
      </c>
      <c r="V244" s="152">
        <v>0</v>
      </c>
      <c r="W244" s="152">
        <f t="shared" si="71"/>
        <v>0</v>
      </c>
      <c r="X244" s="152">
        <v>0</v>
      </c>
      <c r="Y244" s="152">
        <f t="shared" si="72"/>
        <v>0</v>
      </c>
      <c r="Z244" s="152">
        <v>0</v>
      </c>
      <c r="AA244" s="153">
        <f t="shared" si="73"/>
        <v>0</v>
      </c>
      <c r="AR244" s="19" t="s">
        <v>171</v>
      </c>
      <c r="AT244" s="19" t="s">
        <v>140</v>
      </c>
      <c r="AU244" s="19" t="s">
        <v>81</v>
      </c>
      <c r="AY244" s="19" t="s">
        <v>139</v>
      </c>
      <c r="BE244" s="154">
        <f t="shared" si="74"/>
        <v>0</v>
      </c>
      <c r="BF244" s="154">
        <f t="shared" si="75"/>
        <v>0</v>
      </c>
      <c r="BG244" s="154">
        <f t="shared" si="76"/>
        <v>0</v>
      </c>
      <c r="BH244" s="154">
        <f t="shared" si="77"/>
        <v>0</v>
      </c>
      <c r="BI244" s="154">
        <f t="shared" si="78"/>
        <v>0</v>
      </c>
      <c r="BJ244" s="19" t="s">
        <v>81</v>
      </c>
      <c r="BK244" s="155">
        <f t="shared" si="79"/>
        <v>0</v>
      </c>
      <c r="BL244" s="19" t="s">
        <v>171</v>
      </c>
      <c r="BM244" s="19" t="s">
        <v>494</v>
      </c>
    </row>
    <row r="245" spans="2:65" s="1" customFormat="1" ht="25.5" customHeight="1">
      <c r="B245" s="145"/>
      <c r="C245" s="146" t="s">
        <v>495</v>
      </c>
      <c r="D245" s="146" t="s">
        <v>140</v>
      </c>
      <c r="E245" s="147" t="s">
        <v>496</v>
      </c>
      <c r="F245" s="205" t="s">
        <v>497</v>
      </c>
      <c r="G245" s="205"/>
      <c r="H245" s="205"/>
      <c r="I245" s="205"/>
      <c r="J245" s="148" t="s">
        <v>170</v>
      </c>
      <c r="K245" s="149">
        <v>1</v>
      </c>
      <c r="L245" s="206">
        <v>0</v>
      </c>
      <c r="M245" s="206"/>
      <c r="N245" s="206">
        <f t="shared" si="70"/>
        <v>0</v>
      </c>
      <c r="O245" s="206"/>
      <c r="P245" s="206"/>
      <c r="Q245" s="206"/>
      <c r="R245" s="150"/>
      <c r="T245" s="151" t="s">
        <v>5</v>
      </c>
      <c r="U245" s="41" t="s">
        <v>38</v>
      </c>
      <c r="V245" s="152">
        <v>0</v>
      </c>
      <c r="W245" s="152">
        <f t="shared" si="71"/>
        <v>0</v>
      </c>
      <c r="X245" s="152">
        <v>0</v>
      </c>
      <c r="Y245" s="152">
        <f t="shared" si="72"/>
        <v>0</v>
      </c>
      <c r="Z245" s="152">
        <v>0</v>
      </c>
      <c r="AA245" s="153">
        <f t="shared" si="73"/>
        <v>0</v>
      </c>
      <c r="AR245" s="19" t="s">
        <v>171</v>
      </c>
      <c r="AT245" s="19" t="s">
        <v>140</v>
      </c>
      <c r="AU245" s="19" t="s">
        <v>81</v>
      </c>
      <c r="AY245" s="19" t="s">
        <v>139</v>
      </c>
      <c r="BE245" s="154">
        <f t="shared" si="74"/>
        <v>0</v>
      </c>
      <c r="BF245" s="154">
        <f t="shared" si="75"/>
        <v>0</v>
      </c>
      <c r="BG245" s="154">
        <f t="shared" si="76"/>
        <v>0</v>
      </c>
      <c r="BH245" s="154">
        <f t="shared" si="77"/>
        <v>0</v>
      </c>
      <c r="BI245" s="154">
        <f t="shared" si="78"/>
        <v>0</v>
      </c>
      <c r="BJ245" s="19" t="s">
        <v>81</v>
      </c>
      <c r="BK245" s="155">
        <f t="shared" si="79"/>
        <v>0</v>
      </c>
      <c r="BL245" s="19" t="s">
        <v>171</v>
      </c>
      <c r="BM245" s="19" t="s">
        <v>498</v>
      </c>
    </row>
    <row r="246" spans="2:65" s="1" customFormat="1" ht="38.25" customHeight="1">
      <c r="B246" s="145"/>
      <c r="C246" s="146" t="s">
        <v>356</v>
      </c>
      <c r="D246" s="146" t="s">
        <v>140</v>
      </c>
      <c r="E246" s="147" t="s">
        <v>499</v>
      </c>
      <c r="F246" s="205" t="s">
        <v>500</v>
      </c>
      <c r="G246" s="205"/>
      <c r="H246" s="205"/>
      <c r="I246" s="205"/>
      <c r="J246" s="148" t="s">
        <v>360</v>
      </c>
      <c r="K246" s="149">
        <v>2.6749999999999998</v>
      </c>
      <c r="L246" s="206">
        <v>0</v>
      </c>
      <c r="M246" s="206"/>
      <c r="N246" s="206">
        <f t="shared" si="70"/>
        <v>0</v>
      </c>
      <c r="O246" s="206"/>
      <c r="P246" s="206"/>
      <c r="Q246" s="206"/>
      <c r="R246" s="150"/>
      <c r="T246" s="151" t="s">
        <v>5</v>
      </c>
      <c r="U246" s="160" t="s">
        <v>38</v>
      </c>
      <c r="V246" s="161">
        <v>0</v>
      </c>
      <c r="W246" s="161">
        <f t="shared" si="71"/>
        <v>0</v>
      </c>
      <c r="X246" s="161">
        <v>0</v>
      </c>
      <c r="Y246" s="161">
        <f t="shared" si="72"/>
        <v>0</v>
      </c>
      <c r="Z246" s="161">
        <v>0</v>
      </c>
      <c r="AA246" s="162">
        <f t="shared" si="73"/>
        <v>0</v>
      </c>
      <c r="AR246" s="19" t="s">
        <v>171</v>
      </c>
      <c r="AT246" s="19" t="s">
        <v>140</v>
      </c>
      <c r="AU246" s="19" t="s">
        <v>81</v>
      </c>
      <c r="AY246" s="19" t="s">
        <v>139</v>
      </c>
      <c r="BE246" s="154">
        <f t="shared" si="74"/>
        <v>0</v>
      </c>
      <c r="BF246" s="154">
        <f t="shared" si="75"/>
        <v>0</v>
      </c>
      <c r="BG246" s="154">
        <f t="shared" si="76"/>
        <v>0</v>
      </c>
      <c r="BH246" s="154">
        <f t="shared" si="77"/>
        <v>0</v>
      </c>
      <c r="BI246" s="154">
        <f t="shared" si="78"/>
        <v>0</v>
      </c>
      <c r="BJ246" s="19" t="s">
        <v>81</v>
      </c>
      <c r="BK246" s="155">
        <f t="shared" si="79"/>
        <v>0</v>
      </c>
      <c r="BL246" s="19" t="s">
        <v>171</v>
      </c>
      <c r="BM246" s="19" t="s">
        <v>501</v>
      </c>
    </row>
    <row r="247" spans="2:65" s="1" customFormat="1" ht="6.95" customHeight="1">
      <c r="B247" s="56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8"/>
    </row>
  </sheetData>
  <mergeCells count="394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4:I184"/>
    <mergeCell ref="L184:M184"/>
    <mergeCell ref="N184:Q184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1:I211"/>
    <mergeCell ref="L211:M211"/>
    <mergeCell ref="N211:Q211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7:I237"/>
    <mergeCell ref="L237:M237"/>
    <mergeCell ref="N237:Q237"/>
    <mergeCell ref="F238:I238"/>
    <mergeCell ref="L238:M238"/>
    <mergeCell ref="N238:Q238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H1:K1"/>
    <mergeCell ref="S2:AC2"/>
    <mergeCell ref="F246:I246"/>
    <mergeCell ref="L246:M246"/>
    <mergeCell ref="N246:Q246"/>
    <mergeCell ref="N126:Q126"/>
    <mergeCell ref="N127:Q127"/>
    <mergeCell ref="N128:Q128"/>
    <mergeCell ref="N135:Q135"/>
    <mergeCell ref="N142:Q142"/>
    <mergeCell ref="N146:Q146"/>
    <mergeCell ref="N158:Q158"/>
    <mergeCell ref="N163:Q163"/>
    <mergeCell ref="N183:Q183"/>
    <mergeCell ref="N185:Q185"/>
    <mergeCell ref="N186:Q186"/>
    <mergeCell ref="N200:Q200"/>
    <mergeCell ref="N206:Q206"/>
    <mergeCell ref="N210:Q210"/>
    <mergeCell ref="N212:Q212"/>
    <mergeCell ref="N225:Q225"/>
    <mergeCell ref="N236:Q236"/>
    <mergeCell ref="N239:Q239"/>
    <mergeCell ref="F243:I243"/>
  </mergeCells>
  <hyperlinks>
    <hyperlink ref="F1:G1" location="C2" display="1) Krycí list rozpočtu"/>
    <hyperlink ref="H1:K1" location="C86" display="2) Rekapitulácia rozpočtu"/>
    <hyperlink ref="L1" location="C12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9"/>
  <sheetViews>
    <sheetView showGridLines="0" workbookViewId="0">
      <pane ySplit="1" topLeftCell="A95" activePane="bottomLeft" state="frozen"/>
      <selection pane="bottomLeft" activeCell="L112" sqref="L112:M11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2"/>
      <c r="C1" s="12"/>
      <c r="D1" s="13" t="s">
        <v>1</v>
      </c>
      <c r="E1" s="12"/>
      <c r="F1" s="14" t="s">
        <v>92</v>
      </c>
      <c r="G1" s="14"/>
      <c r="H1" s="204" t="s">
        <v>93</v>
      </c>
      <c r="I1" s="204"/>
      <c r="J1" s="204"/>
      <c r="K1" s="204"/>
      <c r="L1" s="14" t="s">
        <v>94</v>
      </c>
      <c r="M1" s="12"/>
      <c r="N1" s="12"/>
      <c r="O1" s="13" t="s">
        <v>95</v>
      </c>
      <c r="P1" s="12"/>
      <c r="Q1" s="12"/>
      <c r="R1" s="12"/>
      <c r="S1" s="14" t="s">
        <v>96</v>
      </c>
      <c r="T1" s="14"/>
      <c r="U1" s="110"/>
      <c r="V1" s="11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99" t="s">
        <v>7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S2" s="163" t="s">
        <v>8</v>
      </c>
      <c r="T2" s="164"/>
      <c r="U2" s="164"/>
      <c r="V2" s="164"/>
      <c r="W2" s="164"/>
      <c r="X2" s="164"/>
      <c r="Y2" s="164"/>
      <c r="Z2" s="164"/>
      <c r="AA2" s="164"/>
      <c r="AB2" s="164"/>
      <c r="AC2" s="164"/>
      <c r="AT2" s="19" t="s">
        <v>84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71</v>
      </c>
    </row>
    <row r="4" spans="1:66" ht="36.950000000000003" customHeight="1">
      <c r="B4" s="23"/>
      <c r="C4" s="188" t="s">
        <v>97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0" t="str">
        <f>'Rekapitulácia stavby'!K6</f>
        <v>B1etapa - Rekonštrukcia kultúrneho domu v obci Bodiná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5"/>
      <c r="R6" s="24"/>
    </row>
    <row r="7" spans="1:66" ht="25.35" customHeight="1">
      <c r="B7" s="23"/>
      <c r="C7" s="25"/>
      <c r="D7" s="29" t="s">
        <v>98</v>
      </c>
      <c r="E7" s="25"/>
      <c r="F7" s="220" t="s">
        <v>99</v>
      </c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25"/>
      <c r="R7" s="24"/>
    </row>
    <row r="8" spans="1:66" s="1" customFormat="1" ht="32.85" customHeight="1">
      <c r="B8" s="32"/>
      <c r="C8" s="33"/>
      <c r="D8" s="28" t="s">
        <v>502</v>
      </c>
      <c r="E8" s="33"/>
      <c r="F8" s="202" t="s">
        <v>503</v>
      </c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33"/>
      <c r="R8" s="34"/>
    </row>
    <row r="9" spans="1:66" s="1" customFormat="1" ht="14.45" customHeight="1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>
      <c r="B10" s="32"/>
      <c r="C10" s="33"/>
      <c r="D10" s="29" t="s">
        <v>19</v>
      </c>
      <c r="E10" s="33"/>
      <c r="F10" s="27" t="s">
        <v>20</v>
      </c>
      <c r="G10" s="33"/>
      <c r="H10" s="33"/>
      <c r="I10" s="33"/>
      <c r="J10" s="33"/>
      <c r="K10" s="33"/>
      <c r="L10" s="33"/>
      <c r="M10" s="29" t="s">
        <v>21</v>
      </c>
      <c r="N10" s="33"/>
      <c r="O10" s="222" t="str">
        <f>'Rekapitulácia stavby'!AN8</f>
        <v>6. 11. 2017</v>
      </c>
      <c r="P10" s="222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01" t="str">
        <f>IF('Rekapitulácia stavby'!AN10="","",'Rekapitulácia stavby'!AN10)</f>
        <v/>
      </c>
      <c r="P12" s="201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IF('Rekapitulácia stavby'!E11="","",'Rekapitulácia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25</v>
      </c>
      <c r="N13" s="33"/>
      <c r="O13" s="201" t="str">
        <f>IF('Rekapitulácia stavby'!AN11="","",'Rekapitulácia stavby'!AN11)</f>
        <v/>
      </c>
      <c r="P13" s="201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26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01" t="str">
        <f>IF('Rekapitulácia stavby'!AN13="","",'Rekapitulácia stavby'!AN13)</f>
        <v/>
      </c>
      <c r="P15" s="201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25</v>
      </c>
      <c r="N16" s="33"/>
      <c r="O16" s="201" t="str">
        <f>IF('Rekapitulácia stavby'!AN14="","",'Rekapitulácia stavby'!AN14)</f>
        <v/>
      </c>
      <c r="P16" s="201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27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01" t="str">
        <f>IF('Rekapitulácia stavby'!AN16="","",'Rekapitulácia stavby'!AN16)</f>
        <v/>
      </c>
      <c r="P18" s="201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IF('Rekapitulácia stavby'!E17="","",'Rekapitulácia stavby'!E17)</f>
        <v xml:space="preserve"> </v>
      </c>
      <c r="F19" s="33"/>
      <c r="G19" s="33"/>
      <c r="H19" s="33"/>
      <c r="I19" s="33"/>
      <c r="J19" s="33"/>
      <c r="K19" s="33"/>
      <c r="L19" s="33"/>
      <c r="M19" s="29" t="s">
        <v>25</v>
      </c>
      <c r="N19" s="33"/>
      <c r="O19" s="201" t="str">
        <f>IF('Rekapitulácia stavby'!AN17="","",'Rekapitulácia stavby'!AN17)</f>
        <v/>
      </c>
      <c r="P19" s="201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30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01" t="str">
        <f>IF('Rekapitulácia stavby'!AN19="","",'Rekapitulácia stavby'!AN19)</f>
        <v/>
      </c>
      <c r="P21" s="201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IF('Rekapitulácia stavby'!E20="","",'Rekapitulácia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25</v>
      </c>
      <c r="N22" s="33"/>
      <c r="O22" s="201" t="str">
        <f>IF('Rekapitulácia stavby'!AN20="","",'Rekapitulácia stavby'!AN20)</f>
        <v/>
      </c>
      <c r="P22" s="201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31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03" t="s">
        <v>5</v>
      </c>
      <c r="F25" s="203"/>
      <c r="G25" s="203"/>
      <c r="H25" s="203"/>
      <c r="I25" s="203"/>
      <c r="J25" s="203"/>
      <c r="K25" s="203"/>
      <c r="L25" s="20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11" t="s">
        <v>100</v>
      </c>
      <c r="E28" s="33"/>
      <c r="F28" s="33"/>
      <c r="G28" s="33"/>
      <c r="H28" s="33"/>
      <c r="I28" s="33"/>
      <c r="J28" s="33"/>
      <c r="K28" s="33"/>
      <c r="L28" s="33"/>
      <c r="M28" s="195">
        <f>N89</f>
        <v>0</v>
      </c>
      <c r="N28" s="195"/>
      <c r="O28" s="195"/>
      <c r="P28" s="195"/>
      <c r="Q28" s="33"/>
      <c r="R28" s="34"/>
    </row>
    <row r="29" spans="2:18" s="1" customFormat="1" ht="14.45" customHeight="1">
      <c r="B29" s="32"/>
      <c r="C29" s="33"/>
      <c r="D29" s="31" t="s">
        <v>101</v>
      </c>
      <c r="E29" s="33"/>
      <c r="F29" s="33"/>
      <c r="G29" s="33"/>
      <c r="H29" s="33"/>
      <c r="I29" s="33"/>
      <c r="J29" s="33"/>
      <c r="K29" s="33"/>
      <c r="L29" s="33"/>
      <c r="M29" s="195">
        <f>N91</f>
        <v>0</v>
      </c>
      <c r="N29" s="195"/>
      <c r="O29" s="195"/>
      <c r="P29" s="195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2" t="s">
        <v>34</v>
      </c>
      <c r="E31" s="33"/>
      <c r="F31" s="33"/>
      <c r="G31" s="33"/>
      <c r="H31" s="33"/>
      <c r="I31" s="33"/>
      <c r="J31" s="33"/>
      <c r="K31" s="33"/>
      <c r="L31" s="33"/>
      <c r="M31" s="234">
        <f>ROUND(M28+M29,2)</f>
        <v>0</v>
      </c>
      <c r="N31" s="219"/>
      <c r="O31" s="219"/>
      <c r="P31" s="219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35</v>
      </c>
      <c r="E33" s="39" t="s">
        <v>36</v>
      </c>
      <c r="F33" s="40">
        <v>0.2</v>
      </c>
      <c r="G33" s="113" t="s">
        <v>37</v>
      </c>
      <c r="H33" s="231">
        <f>ROUND((SUM(BE91:BE92)+SUM(BE111:BE118)), 2)</f>
        <v>0</v>
      </c>
      <c r="I33" s="219"/>
      <c r="J33" s="219"/>
      <c r="K33" s="33"/>
      <c r="L33" s="33"/>
      <c r="M33" s="231">
        <f>ROUND(ROUND((SUM(BE91:BE92)+SUM(BE111:BE118)), 2)*F33, 2)</f>
        <v>0</v>
      </c>
      <c r="N33" s="219"/>
      <c r="O33" s="219"/>
      <c r="P33" s="219"/>
      <c r="Q33" s="33"/>
      <c r="R33" s="34"/>
    </row>
    <row r="34" spans="2:18" s="1" customFormat="1" ht="14.45" customHeight="1">
      <c r="B34" s="32"/>
      <c r="C34" s="33"/>
      <c r="D34" s="33"/>
      <c r="E34" s="39" t="s">
        <v>38</v>
      </c>
      <c r="F34" s="40">
        <v>0.2</v>
      </c>
      <c r="G34" s="113" t="s">
        <v>37</v>
      </c>
      <c r="H34" s="231">
        <f>ROUND((SUM(BF91:BF92)+SUM(BF111:BF118)), 2)</f>
        <v>0</v>
      </c>
      <c r="I34" s="219"/>
      <c r="J34" s="219"/>
      <c r="K34" s="33"/>
      <c r="L34" s="33"/>
      <c r="M34" s="231">
        <f>ROUND(ROUND((SUM(BF91:BF92)+SUM(BF111:BF118)), 2)*F34, 2)</f>
        <v>0</v>
      </c>
      <c r="N34" s="219"/>
      <c r="O34" s="219"/>
      <c r="P34" s="219"/>
      <c r="Q34" s="33"/>
      <c r="R34" s="34"/>
    </row>
    <row r="35" spans="2:18" s="1" customFormat="1" ht="14.45" hidden="1" customHeight="1">
      <c r="B35" s="32"/>
      <c r="C35" s="33"/>
      <c r="D35" s="33"/>
      <c r="E35" s="39" t="s">
        <v>39</v>
      </c>
      <c r="F35" s="40">
        <v>0.2</v>
      </c>
      <c r="G35" s="113" t="s">
        <v>37</v>
      </c>
      <c r="H35" s="231">
        <f>ROUND((SUM(BG91:BG92)+SUM(BG111:BG118)), 2)</f>
        <v>0</v>
      </c>
      <c r="I35" s="219"/>
      <c r="J35" s="219"/>
      <c r="K35" s="33"/>
      <c r="L35" s="33"/>
      <c r="M35" s="231">
        <v>0</v>
      </c>
      <c r="N35" s="219"/>
      <c r="O35" s="219"/>
      <c r="P35" s="219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40</v>
      </c>
      <c r="F36" s="40">
        <v>0.2</v>
      </c>
      <c r="G36" s="113" t="s">
        <v>37</v>
      </c>
      <c r="H36" s="231">
        <f>ROUND((SUM(BH91:BH92)+SUM(BH111:BH118)), 2)</f>
        <v>0</v>
      </c>
      <c r="I36" s="219"/>
      <c r="J36" s="219"/>
      <c r="K36" s="33"/>
      <c r="L36" s="33"/>
      <c r="M36" s="231">
        <v>0</v>
      </c>
      <c r="N36" s="219"/>
      <c r="O36" s="219"/>
      <c r="P36" s="219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41</v>
      </c>
      <c r="F37" s="40">
        <v>0</v>
      </c>
      <c r="G37" s="113" t="s">
        <v>37</v>
      </c>
      <c r="H37" s="231">
        <f>ROUND((SUM(BI91:BI92)+SUM(BI111:BI118)), 2)</f>
        <v>0</v>
      </c>
      <c r="I37" s="219"/>
      <c r="J37" s="219"/>
      <c r="K37" s="33"/>
      <c r="L37" s="33"/>
      <c r="M37" s="231">
        <v>0</v>
      </c>
      <c r="N37" s="219"/>
      <c r="O37" s="219"/>
      <c r="P37" s="219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09"/>
      <c r="D39" s="114" t="s">
        <v>42</v>
      </c>
      <c r="E39" s="72"/>
      <c r="F39" s="72"/>
      <c r="G39" s="115" t="s">
        <v>43</v>
      </c>
      <c r="H39" s="116" t="s">
        <v>44</v>
      </c>
      <c r="I39" s="72"/>
      <c r="J39" s="72"/>
      <c r="K39" s="72"/>
      <c r="L39" s="232">
        <f>SUM(M31:M37)</f>
        <v>0</v>
      </c>
      <c r="M39" s="232"/>
      <c r="N39" s="232"/>
      <c r="O39" s="232"/>
      <c r="P39" s="233"/>
      <c r="Q39" s="109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88" t="s">
        <v>102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0" t="str">
        <f>F6</f>
        <v>B1etapa - Rekonštrukcia kultúrneho domu v obci Bodiná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3"/>
      <c r="R78" s="34"/>
    </row>
    <row r="79" spans="2:18" ht="30" customHeight="1">
      <c r="B79" s="23"/>
      <c r="C79" s="29" t="s">
        <v>98</v>
      </c>
      <c r="D79" s="25"/>
      <c r="E79" s="25"/>
      <c r="F79" s="220" t="s">
        <v>99</v>
      </c>
      <c r="G79" s="196"/>
      <c r="H79" s="196"/>
      <c r="I79" s="196"/>
      <c r="J79" s="196"/>
      <c r="K79" s="196"/>
      <c r="L79" s="196"/>
      <c r="M79" s="196"/>
      <c r="N79" s="196"/>
      <c r="O79" s="196"/>
      <c r="P79" s="196"/>
      <c r="Q79" s="25"/>
      <c r="R79" s="24"/>
    </row>
    <row r="80" spans="2:18" s="1" customFormat="1" ht="36.950000000000003" customHeight="1">
      <c r="B80" s="32"/>
      <c r="C80" s="66" t="s">
        <v>502</v>
      </c>
      <c r="D80" s="33"/>
      <c r="E80" s="33"/>
      <c r="F80" s="190" t="str">
        <f>F8</f>
        <v>02 - KD Bodiná elekt - 02 - KD Bodiná elekt</v>
      </c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>
      <c r="B82" s="32"/>
      <c r="C82" s="29" t="s">
        <v>19</v>
      </c>
      <c r="D82" s="33"/>
      <c r="E82" s="33"/>
      <c r="F82" s="27" t="str">
        <f>F10</f>
        <v xml:space="preserve"> </v>
      </c>
      <c r="G82" s="33"/>
      <c r="H82" s="33"/>
      <c r="I82" s="33"/>
      <c r="J82" s="33"/>
      <c r="K82" s="29" t="s">
        <v>21</v>
      </c>
      <c r="L82" s="33"/>
      <c r="M82" s="222" t="str">
        <f>IF(O10="","",O10)</f>
        <v>6. 11. 2017</v>
      </c>
      <c r="N82" s="222"/>
      <c r="O82" s="222"/>
      <c r="P82" s="222"/>
      <c r="Q82" s="33"/>
      <c r="R82" s="34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>
      <c r="B84" s="32"/>
      <c r="C84" s="29" t="s">
        <v>23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27</v>
      </c>
      <c r="L84" s="33"/>
      <c r="M84" s="201" t="str">
        <f>E19</f>
        <v xml:space="preserve"> </v>
      </c>
      <c r="N84" s="201"/>
      <c r="O84" s="201"/>
      <c r="P84" s="201"/>
      <c r="Q84" s="201"/>
      <c r="R84" s="34"/>
    </row>
    <row r="85" spans="2:47" s="1" customFormat="1" ht="14.45" customHeight="1">
      <c r="B85" s="32"/>
      <c r="C85" s="29" t="s">
        <v>26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30</v>
      </c>
      <c r="L85" s="33"/>
      <c r="M85" s="201" t="str">
        <f>E22</f>
        <v xml:space="preserve"> </v>
      </c>
      <c r="N85" s="201"/>
      <c r="O85" s="201"/>
      <c r="P85" s="201"/>
      <c r="Q85" s="201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229" t="s">
        <v>103</v>
      </c>
      <c r="D87" s="230"/>
      <c r="E87" s="230"/>
      <c r="F87" s="230"/>
      <c r="G87" s="230"/>
      <c r="H87" s="109"/>
      <c r="I87" s="109"/>
      <c r="J87" s="109"/>
      <c r="K87" s="109"/>
      <c r="L87" s="109"/>
      <c r="M87" s="109"/>
      <c r="N87" s="229" t="s">
        <v>104</v>
      </c>
      <c r="O87" s="230"/>
      <c r="P87" s="230"/>
      <c r="Q87" s="230"/>
      <c r="R87" s="34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>
      <c r="B89" s="32"/>
      <c r="C89" s="117" t="s">
        <v>105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6">
        <f>N111</f>
        <v>0</v>
      </c>
      <c r="O89" s="225"/>
      <c r="P89" s="225"/>
      <c r="Q89" s="225"/>
      <c r="R89" s="34"/>
      <c r="AU89" s="19" t="s">
        <v>106</v>
      </c>
    </row>
    <row r="90" spans="2:47" s="1" customFormat="1" ht="21.75" customHeight="1"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4"/>
    </row>
    <row r="91" spans="2:47" s="1" customFormat="1" ht="29.25" customHeight="1">
      <c r="B91" s="32"/>
      <c r="C91" s="117" t="s">
        <v>124</v>
      </c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225">
        <v>0</v>
      </c>
      <c r="O91" s="226"/>
      <c r="P91" s="226"/>
      <c r="Q91" s="226"/>
      <c r="R91" s="34"/>
      <c r="T91" s="125"/>
      <c r="U91" s="126" t="s">
        <v>35</v>
      </c>
    </row>
    <row r="92" spans="2:47" s="1" customFormat="1" ht="18" customHeight="1"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4"/>
    </row>
    <row r="93" spans="2:47" s="1" customFormat="1" ht="29.25" customHeight="1">
      <c r="B93" s="32"/>
      <c r="C93" s="108" t="s">
        <v>91</v>
      </c>
      <c r="D93" s="109"/>
      <c r="E93" s="109"/>
      <c r="F93" s="109"/>
      <c r="G93" s="109"/>
      <c r="H93" s="109"/>
      <c r="I93" s="109"/>
      <c r="J93" s="109"/>
      <c r="K93" s="109"/>
      <c r="L93" s="167">
        <f>ROUND(SUM(N89+N91),2)</f>
        <v>0</v>
      </c>
      <c r="M93" s="167"/>
      <c r="N93" s="167"/>
      <c r="O93" s="167"/>
      <c r="P93" s="167"/>
      <c r="Q93" s="167"/>
      <c r="R93" s="34"/>
    </row>
    <row r="94" spans="2:47" s="1" customFormat="1" ht="6.95" customHeight="1"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8"/>
    </row>
    <row r="98" spans="2:65" s="1" customFormat="1" ht="6.95" customHeight="1"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1"/>
    </row>
    <row r="99" spans="2:65" s="1" customFormat="1" ht="36.950000000000003" customHeight="1">
      <c r="B99" s="32"/>
      <c r="C99" s="188" t="s">
        <v>125</v>
      </c>
      <c r="D99" s="219"/>
      <c r="E99" s="219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34"/>
    </row>
    <row r="100" spans="2:65" s="1" customFormat="1" ht="6.95" customHeight="1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</row>
    <row r="101" spans="2:65" s="1" customFormat="1" ht="30" customHeight="1">
      <c r="B101" s="32"/>
      <c r="C101" s="29" t="s">
        <v>15</v>
      </c>
      <c r="D101" s="33"/>
      <c r="E101" s="33"/>
      <c r="F101" s="220" t="str">
        <f>F6</f>
        <v>B1etapa - Rekonštrukcia kultúrneho domu v obci Bodiná</v>
      </c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33"/>
      <c r="R101" s="34"/>
    </row>
    <row r="102" spans="2:65" ht="30" customHeight="1">
      <c r="B102" s="23"/>
      <c r="C102" s="29" t="s">
        <v>98</v>
      </c>
      <c r="D102" s="25"/>
      <c r="E102" s="25"/>
      <c r="F102" s="220" t="s">
        <v>99</v>
      </c>
      <c r="G102" s="196"/>
      <c r="H102" s="196"/>
      <c r="I102" s="196"/>
      <c r="J102" s="196"/>
      <c r="K102" s="196"/>
      <c r="L102" s="196"/>
      <c r="M102" s="196"/>
      <c r="N102" s="196"/>
      <c r="O102" s="196"/>
      <c r="P102" s="196"/>
      <c r="Q102" s="25"/>
      <c r="R102" s="24"/>
    </row>
    <row r="103" spans="2:65" s="1" customFormat="1" ht="36.950000000000003" customHeight="1">
      <c r="B103" s="32"/>
      <c r="C103" s="66" t="s">
        <v>502</v>
      </c>
      <c r="D103" s="33"/>
      <c r="E103" s="33"/>
      <c r="F103" s="190" t="str">
        <f>F8</f>
        <v>02 - KD Bodiná elekt - 02 - KD Bodiná elekt</v>
      </c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33"/>
      <c r="R103" s="34"/>
    </row>
    <row r="104" spans="2:65" s="1" customFormat="1" ht="6.95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5" s="1" customFormat="1" ht="18" customHeight="1">
      <c r="B105" s="32"/>
      <c r="C105" s="29" t="s">
        <v>19</v>
      </c>
      <c r="D105" s="33"/>
      <c r="E105" s="33"/>
      <c r="F105" s="27" t="str">
        <f>F10</f>
        <v xml:space="preserve"> </v>
      </c>
      <c r="G105" s="33"/>
      <c r="H105" s="33"/>
      <c r="I105" s="33"/>
      <c r="J105" s="33"/>
      <c r="K105" s="29" t="s">
        <v>21</v>
      </c>
      <c r="L105" s="33"/>
      <c r="M105" s="222" t="str">
        <f>IF(O10="","",O10)</f>
        <v>6. 11. 2017</v>
      </c>
      <c r="N105" s="222"/>
      <c r="O105" s="222"/>
      <c r="P105" s="222"/>
      <c r="Q105" s="33"/>
      <c r="R105" s="34"/>
    </row>
    <row r="106" spans="2:65" s="1" customFormat="1" ht="6.95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65" s="1" customFormat="1" ht="15">
      <c r="B107" s="32"/>
      <c r="C107" s="29" t="s">
        <v>23</v>
      </c>
      <c r="D107" s="33"/>
      <c r="E107" s="33"/>
      <c r="F107" s="27" t="str">
        <f>E13</f>
        <v xml:space="preserve"> </v>
      </c>
      <c r="G107" s="33"/>
      <c r="H107" s="33"/>
      <c r="I107" s="33"/>
      <c r="J107" s="33"/>
      <c r="K107" s="29" t="s">
        <v>27</v>
      </c>
      <c r="L107" s="33"/>
      <c r="M107" s="201" t="str">
        <f>E19</f>
        <v xml:space="preserve"> </v>
      </c>
      <c r="N107" s="201"/>
      <c r="O107" s="201"/>
      <c r="P107" s="201"/>
      <c r="Q107" s="201"/>
      <c r="R107" s="34"/>
    </row>
    <row r="108" spans="2:65" s="1" customFormat="1" ht="14.45" customHeight="1">
      <c r="B108" s="32"/>
      <c r="C108" s="29" t="s">
        <v>26</v>
      </c>
      <c r="D108" s="33"/>
      <c r="E108" s="33"/>
      <c r="F108" s="27" t="str">
        <f>IF(E16="","",E16)</f>
        <v xml:space="preserve"> </v>
      </c>
      <c r="G108" s="33"/>
      <c r="H108" s="33"/>
      <c r="I108" s="33"/>
      <c r="J108" s="33"/>
      <c r="K108" s="29" t="s">
        <v>30</v>
      </c>
      <c r="L108" s="33"/>
      <c r="M108" s="201" t="str">
        <f>E22</f>
        <v xml:space="preserve"> </v>
      </c>
      <c r="N108" s="201"/>
      <c r="O108" s="201"/>
      <c r="P108" s="201"/>
      <c r="Q108" s="201"/>
      <c r="R108" s="34"/>
    </row>
    <row r="109" spans="2:65" s="1" customFormat="1" ht="10.3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5" s="9" customFormat="1" ht="29.25" customHeight="1">
      <c r="B110" s="127"/>
      <c r="C110" s="128" t="s">
        <v>126</v>
      </c>
      <c r="D110" s="129" t="s">
        <v>127</v>
      </c>
      <c r="E110" s="129" t="s">
        <v>53</v>
      </c>
      <c r="F110" s="223" t="s">
        <v>128</v>
      </c>
      <c r="G110" s="223"/>
      <c r="H110" s="223"/>
      <c r="I110" s="223"/>
      <c r="J110" s="129" t="s">
        <v>129</v>
      </c>
      <c r="K110" s="129" t="s">
        <v>130</v>
      </c>
      <c r="L110" s="223" t="s">
        <v>131</v>
      </c>
      <c r="M110" s="223"/>
      <c r="N110" s="223" t="s">
        <v>104</v>
      </c>
      <c r="O110" s="223"/>
      <c r="P110" s="223"/>
      <c r="Q110" s="224"/>
      <c r="R110" s="130"/>
      <c r="T110" s="73" t="s">
        <v>132</v>
      </c>
      <c r="U110" s="74" t="s">
        <v>35</v>
      </c>
      <c r="V110" s="74" t="s">
        <v>133</v>
      </c>
      <c r="W110" s="74" t="s">
        <v>134</v>
      </c>
      <c r="X110" s="74" t="s">
        <v>135</v>
      </c>
      <c r="Y110" s="74" t="s">
        <v>136</v>
      </c>
      <c r="Z110" s="74" t="s">
        <v>137</v>
      </c>
      <c r="AA110" s="75" t="s">
        <v>138</v>
      </c>
    </row>
    <row r="111" spans="2:65" s="1" customFormat="1" ht="29.25" customHeight="1">
      <c r="B111" s="32"/>
      <c r="C111" s="77" t="s">
        <v>100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235">
        <f>BK111</f>
        <v>0</v>
      </c>
      <c r="O111" s="236"/>
      <c r="P111" s="236"/>
      <c r="Q111" s="236"/>
      <c r="R111" s="34"/>
      <c r="T111" s="76"/>
      <c r="U111" s="48"/>
      <c r="V111" s="48"/>
      <c r="W111" s="131">
        <f>SUM(W112:W118)</f>
        <v>0</v>
      </c>
      <c r="X111" s="48"/>
      <c r="Y111" s="131">
        <f>SUM(Y112:Y118)</f>
        <v>0</v>
      </c>
      <c r="Z111" s="48"/>
      <c r="AA111" s="132">
        <f>SUM(AA112:AA118)</f>
        <v>0</v>
      </c>
      <c r="AT111" s="19" t="s">
        <v>70</v>
      </c>
      <c r="AU111" s="19" t="s">
        <v>106</v>
      </c>
      <c r="BK111" s="133">
        <f>SUM(BK112:BK118)</f>
        <v>0</v>
      </c>
    </row>
    <row r="112" spans="2:65" s="1" customFormat="1" ht="16.5" customHeight="1">
      <c r="B112" s="145"/>
      <c r="C112" s="156" t="s">
        <v>249</v>
      </c>
      <c r="D112" s="156" t="s">
        <v>159</v>
      </c>
      <c r="E112" s="157" t="s">
        <v>504</v>
      </c>
      <c r="F112" s="217" t="s">
        <v>505</v>
      </c>
      <c r="G112" s="217"/>
      <c r="H112" s="217"/>
      <c r="I112" s="217"/>
      <c r="J112" s="158" t="s">
        <v>170</v>
      </c>
      <c r="K112" s="159">
        <v>8</v>
      </c>
      <c r="L112" s="218">
        <v>0</v>
      </c>
      <c r="M112" s="218"/>
      <c r="N112" s="218">
        <f t="shared" ref="N112:N118" si="0">ROUND(L112*K112,3)</f>
        <v>0</v>
      </c>
      <c r="O112" s="206"/>
      <c r="P112" s="206"/>
      <c r="Q112" s="206"/>
      <c r="R112" s="150"/>
      <c r="T112" s="151" t="s">
        <v>5</v>
      </c>
      <c r="U112" s="41" t="s">
        <v>38</v>
      </c>
      <c r="V112" s="152">
        <v>0</v>
      </c>
      <c r="W112" s="152">
        <f t="shared" ref="W112:W118" si="1">V112*K112</f>
        <v>0</v>
      </c>
      <c r="X112" s="152">
        <v>0</v>
      </c>
      <c r="Y112" s="152">
        <f t="shared" ref="Y112:Y118" si="2">X112*K112</f>
        <v>0</v>
      </c>
      <c r="Z112" s="152">
        <v>0</v>
      </c>
      <c r="AA112" s="153">
        <f t="shared" ref="AA112:AA118" si="3">Z112*K112</f>
        <v>0</v>
      </c>
      <c r="AR112" s="19" t="s">
        <v>154</v>
      </c>
      <c r="AT112" s="19" t="s">
        <v>159</v>
      </c>
      <c r="AU112" s="19" t="s">
        <v>71</v>
      </c>
      <c r="AY112" s="19" t="s">
        <v>139</v>
      </c>
      <c r="BE112" s="154">
        <f t="shared" ref="BE112:BE118" si="4">IF(U112="základná",N112,0)</f>
        <v>0</v>
      </c>
      <c r="BF112" s="154">
        <f t="shared" ref="BF112:BF118" si="5">IF(U112="znížená",N112,0)</f>
        <v>0</v>
      </c>
      <c r="BG112" s="154">
        <f t="shared" ref="BG112:BG118" si="6">IF(U112="zákl. prenesená",N112,0)</f>
        <v>0</v>
      </c>
      <c r="BH112" s="154">
        <f t="shared" ref="BH112:BH118" si="7">IF(U112="zníž. prenesená",N112,0)</f>
        <v>0</v>
      </c>
      <c r="BI112" s="154">
        <f t="shared" ref="BI112:BI118" si="8">IF(U112="nulová",N112,0)</f>
        <v>0</v>
      </c>
      <c r="BJ112" s="19" t="s">
        <v>81</v>
      </c>
      <c r="BK112" s="155">
        <f t="shared" ref="BK112:BK118" si="9">ROUND(L112*K112,3)</f>
        <v>0</v>
      </c>
      <c r="BL112" s="19" t="s">
        <v>144</v>
      </c>
      <c r="BM112" s="19" t="s">
        <v>262</v>
      </c>
    </row>
    <row r="113" spans="2:65" s="1" customFormat="1" ht="16.5" customHeight="1">
      <c r="B113" s="145"/>
      <c r="C113" s="156" t="s">
        <v>209</v>
      </c>
      <c r="D113" s="156" t="s">
        <v>159</v>
      </c>
      <c r="E113" s="157" t="s">
        <v>506</v>
      </c>
      <c r="F113" s="217" t="s">
        <v>507</v>
      </c>
      <c r="G113" s="217"/>
      <c r="H113" s="217"/>
      <c r="I113" s="217"/>
      <c r="J113" s="158" t="s">
        <v>170</v>
      </c>
      <c r="K113" s="159">
        <v>1</v>
      </c>
      <c r="L113" s="218">
        <v>0</v>
      </c>
      <c r="M113" s="218"/>
      <c r="N113" s="218">
        <f t="shared" si="0"/>
        <v>0</v>
      </c>
      <c r="O113" s="206"/>
      <c r="P113" s="206"/>
      <c r="Q113" s="206"/>
      <c r="R113" s="150"/>
      <c r="T113" s="151" t="s">
        <v>5</v>
      </c>
      <c r="U113" s="41" t="s">
        <v>38</v>
      </c>
      <c r="V113" s="152">
        <v>0</v>
      </c>
      <c r="W113" s="152">
        <f t="shared" si="1"/>
        <v>0</v>
      </c>
      <c r="X113" s="152">
        <v>0</v>
      </c>
      <c r="Y113" s="152">
        <f t="shared" si="2"/>
        <v>0</v>
      </c>
      <c r="Z113" s="152">
        <v>0</v>
      </c>
      <c r="AA113" s="153">
        <f t="shared" si="3"/>
        <v>0</v>
      </c>
      <c r="AR113" s="19" t="s">
        <v>154</v>
      </c>
      <c r="AT113" s="19" t="s">
        <v>159</v>
      </c>
      <c r="AU113" s="19" t="s">
        <v>71</v>
      </c>
      <c r="AY113" s="19" t="s">
        <v>139</v>
      </c>
      <c r="BE113" s="154">
        <f t="shared" si="4"/>
        <v>0</v>
      </c>
      <c r="BF113" s="154">
        <f t="shared" si="5"/>
        <v>0</v>
      </c>
      <c r="BG113" s="154">
        <f t="shared" si="6"/>
        <v>0</v>
      </c>
      <c r="BH113" s="154">
        <f t="shared" si="7"/>
        <v>0</v>
      </c>
      <c r="BI113" s="154">
        <f t="shared" si="8"/>
        <v>0</v>
      </c>
      <c r="BJ113" s="19" t="s">
        <v>81</v>
      </c>
      <c r="BK113" s="155">
        <f t="shared" si="9"/>
        <v>0</v>
      </c>
      <c r="BL113" s="19" t="s">
        <v>144</v>
      </c>
      <c r="BM113" s="19" t="s">
        <v>266</v>
      </c>
    </row>
    <row r="114" spans="2:65" s="1" customFormat="1" ht="25.5" customHeight="1">
      <c r="B114" s="145"/>
      <c r="C114" s="156" t="s">
        <v>256</v>
      </c>
      <c r="D114" s="156" t="s">
        <v>159</v>
      </c>
      <c r="E114" s="157" t="s">
        <v>508</v>
      </c>
      <c r="F114" s="217" t="s">
        <v>509</v>
      </c>
      <c r="G114" s="217"/>
      <c r="H114" s="217"/>
      <c r="I114" s="217"/>
      <c r="J114" s="158" t="s">
        <v>510</v>
      </c>
      <c r="K114" s="159">
        <v>1</v>
      </c>
      <c r="L114" s="218">
        <v>0</v>
      </c>
      <c r="M114" s="218"/>
      <c r="N114" s="218">
        <f t="shared" si="0"/>
        <v>0</v>
      </c>
      <c r="O114" s="206"/>
      <c r="P114" s="206"/>
      <c r="Q114" s="206"/>
      <c r="R114" s="150"/>
      <c r="T114" s="151" t="s">
        <v>5</v>
      </c>
      <c r="U114" s="41" t="s">
        <v>38</v>
      </c>
      <c r="V114" s="152">
        <v>0</v>
      </c>
      <c r="W114" s="152">
        <f t="shared" si="1"/>
        <v>0</v>
      </c>
      <c r="X114" s="152">
        <v>0</v>
      </c>
      <c r="Y114" s="152">
        <f t="shared" si="2"/>
        <v>0</v>
      </c>
      <c r="Z114" s="152">
        <v>0</v>
      </c>
      <c r="AA114" s="153">
        <f t="shared" si="3"/>
        <v>0</v>
      </c>
      <c r="AR114" s="19" t="s">
        <v>154</v>
      </c>
      <c r="AT114" s="19" t="s">
        <v>159</v>
      </c>
      <c r="AU114" s="19" t="s">
        <v>71</v>
      </c>
      <c r="AY114" s="19" t="s">
        <v>139</v>
      </c>
      <c r="BE114" s="154">
        <f t="shared" si="4"/>
        <v>0</v>
      </c>
      <c r="BF114" s="154">
        <f t="shared" si="5"/>
        <v>0</v>
      </c>
      <c r="BG114" s="154">
        <f t="shared" si="6"/>
        <v>0</v>
      </c>
      <c r="BH114" s="154">
        <f t="shared" si="7"/>
        <v>0</v>
      </c>
      <c r="BI114" s="154">
        <f t="shared" si="8"/>
        <v>0</v>
      </c>
      <c r="BJ114" s="19" t="s">
        <v>81</v>
      </c>
      <c r="BK114" s="155">
        <f t="shared" si="9"/>
        <v>0</v>
      </c>
      <c r="BL114" s="19" t="s">
        <v>144</v>
      </c>
      <c r="BM114" s="19" t="s">
        <v>269</v>
      </c>
    </row>
    <row r="115" spans="2:65" s="1" customFormat="1" ht="16.5" customHeight="1">
      <c r="B115" s="145"/>
      <c r="C115" s="156" t="s">
        <v>213</v>
      </c>
      <c r="D115" s="156" t="s">
        <v>159</v>
      </c>
      <c r="E115" s="157" t="s">
        <v>511</v>
      </c>
      <c r="F115" s="217" t="s">
        <v>512</v>
      </c>
      <c r="G115" s="217"/>
      <c r="H115" s="217"/>
      <c r="I115" s="217"/>
      <c r="J115" s="158" t="s">
        <v>170</v>
      </c>
      <c r="K115" s="159">
        <v>1</v>
      </c>
      <c r="L115" s="218">
        <v>0</v>
      </c>
      <c r="M115" s="218"/>
      <c r="N115" s="218">
        <f t="shared" si="0"/>
        <v>0</v>
      </c>
      <c r="O115" s="206"/>
      <c r="P115" s="206"/>
      <c r="Q115" s="206"/>
      <c r="R115" s="150"/>
      <c r="T115" s="151" t="s">
        <v>5</v>
      </c>
      <c r="U115" s="41" t="s">
        <v>38</v>
      </c>
      <c r="V115" s="152">
        <v>0</v>
      </c>
      <c r="W115" s="152">
        <f t="shared" si="1"/>
        <v>0</v>
      </c>
      <c r="X115" s="152">
        <v>0</v>
      </c>
      <c r="Y115" s="152">
        <f t="shared" si="2"/>
        <v>0</v>
      </c>
      <c r="Z115" s="152">
        <v>0</v>
      </c>
      <c r="AA115" s="153">
        <f t="shared" si="3"/>
        <v>0</v>
      </c>
      <c r="AR115" s="19" t="s">
        <v>154</v>
      </c>
      <c r="AT115" s="19" t="s">
        <v>159</v>
      </c>
      <c r="AU115" s="19" t="s">
        <v>71</v>
      </c>
      <c r="AY115" s="19" t="s">
        <v>139</v>
      </c>
      <c r="BE115" s="154">
        <f t="shared" si="4"/>
        <v>0</v>
      </c>
      <c r="BF115" s="154">
        <f t="shared" si="5"/>
        <v>0</v>
      </c>
      <c r="BG115" s="154">
        <f t="shared" si="6"/>
        <v>0</v>
      </c>
      <c r="BH115" s="154">
        <f t="shared" si="7"/>
        <v>0</v>
      </c>
      <c r="BI115" s="154">
        <f t="shared" si="8"/>
        <v>0</v>
      </c>
      <c r="BJ115" s="19" t="s">
        <v>81</v>
      </c>
      <c r="BK115" s="155">
        <f t="shared" si="9"/>
        <v>0</v>
      </c>
      <c r="BL115" s="19" t="s">
        <v>144</v>
      </c>
      <c r="BM115" s="19" t="s">
        <v>273</v>
      </c>
    </row>
    <row r="116" spans="2:65" s="1" customFormat="1" ht="16.5" customHeight="1">
      <c r="B116" s="145"/>
      <c r="C116" s="156" t="s">
        <v>263</v>
      </c>
      <c r="D116" s="156" t="s">
        <v>159</v>
      </c>
      <c r="E116" s="157" t="s">
        <v>513</v>
      </c>
      <c r="F116" s="217" t="s">
        <v>514</v>
      </c>
      <c r="G116" s="217"/>
      <c r="H116" s="217"/>
      <c r="I116" s="217"/>
      <c r="J116" s="158" t="s">
        <v>170</v>
      </c>
      <c r="K116" s="159">
        <v>1</v>
      </c>
      <c r="L116" s="218">
        <v>0</v>
      </c>
      <c r="M116" s="218"/>
      <c r="N116" s="218">
        <f t="shared" si="0"/>
        <v>0</v>
      </c>
      <c r="O116" s="206"/>
      <c r="P116" s="206"/>
      <c r="Q116" s="206"/>
      <c r="R116" s="150"/>
      <c r="T116" s="151" t="s">
        <v>5</v>
      </c>
      <c r="U116" s="41" t="s">
        <v>38</v>
      </c>
      <c r="V116" s="152">
        <v>0</v>
      </c>
      <c r="W116" s="152">
        <f t="shared" si="1"/>
        <v>0</v>
      </c>
      <c r="X116" s="152">
        <v>0</v>
      </c>
      <c r="Y116" s="152">
        <f t="shared" si="2"/>
        <v>0</v>
      </c>
      <c r="Z116" s="152">
        <v>0</v>
      </c>
      <c r="AA116" s="153">
        <f t="shared" si="3"/>
        <v>0</v>
      </c>
      <c r="AR116" s="19" t="s">
        <v>154</v>
      </c>
      <c r="AT116" s="19" t="s">
        <v>159</v>
      </c>
      <c r="AU116" s="19" t="s">
        <v>71</v>
      </c>
      <c r="AY116" s="19" t="s">
        <v>139</v>
      </c>
      <c r="BE116" s="154">
        <f t="shared" si="4"/>
        <v>0</v>
      </c>
      <c r="BF116" s="154">
        <f t="shared" si="5"/>
        <v>0</v>
      </c>
      <c r="BG116" s="154">
        <f t="shared" si="6"/>
        <v>0</v>
      </c>
      <c r="BH116" s="154">
        <f t="shared" si="7"/>
        <v>0</v>
      </c>
      <c r="BI116" s="154">
        <f t="shared" si="8"/>
        <v>0</v>
      </c>
      <c r="BJ116" s="19" t="s">
        <v>81</v>
      </c>
      <c r="BK116" s="155">
        <f t="shared" si="9"/>
        <v>0</v>
      </c>
      <c r="BL116" s="19" t="s">
        <v>144</v>
      </c>
      <c r="BM116" s="19" t="s">
        <v>276</v>
      </c>
    </row>
    <row r="117" spans="2:65" s="1" customFormat="1" ht="16.5" customHeight="1">
      <c r="B117" s="145"/>
      <c r="C117" s="156" t="s">
        <v>216</v>
      </c>
      <c r="D117" s="156" t="s">
        <v>159</v>
      </c>
      <c r="E117" s="157" t="s">
        <v>515</v>
      </c>
      <c r="F117" s="217" t="s">
        <v>516</v>
      </c>
      <c r="G117" s="217"/>
      <c r="H117" s="217"/>
      <c r="I117" s="217"/>
      <c r="J117" s="158" t="s">
        <v>510</v>
      </c>
      <c r="K117" s="159">
        <v>1</v>
      </c>
      <c r="L117" s="218">
        <v>0</v>
      </c>
      <c r="M117" s="218"/>
      <c r="N117" s="218">
        <f t="shared" si="0"/>
        <v>0</v>
      </c>
      <c r="O117" s="206"/>
      <c r="P117" s="206"/>
      <c r="Q117" s="206"/>
      <c r="R117" s="150"/>
      <c r="T117" s="151" t="s">
        <v>5</v>
      </c>
      <c r="U117" s="41" t="s">
        <v>38</v>
      </c>
      <c r="V117" s="152">
        <v>0</v>
      </c>
      <c r="W117" s="152">
        <f t="shared" si="1"/>
        <v>0</v>
      </c>
      <c r="X117" s="152">
        <v>0</v>
      </c>
      <c r="Y117" s="152">
        <f t="shared" si="2"/>
        <v>0</v>
      </c>
      <c r="Z117" s="152">
        <v>0</v>
      </c>
      <c r="AA117" s="153">
        <f t="shared" si="3"/>
        <v>0</v>
      </c>
      <c r="AR117" s="19" t="s">
        <v>154</v>
      </c>
      <c r="AT117" s="19" t="s">
        <v>159</v>
      </c>
      <c r="AU117" s="19" t="s">
        <v>71</v>
      </c>
      <c r="AY117" s="19" t="s">
        <v>139</v>
      </c>
      <c r="BE117" s="154">
        <f t="shared" si="4"/>
        <v>0</v>
      </c>
      <c r="BF117" s="154">
        <f t="shared" si="5"/>
        <v>0</v>
      </c>
      <c r="BG117" s="154">
        <f t="shared" si="6"/>
        <v>0</v>
      </c>
      <c r="BH117" s="154">
        <f t="shared" si="7"/>
        <v>0</v>
      </c>
      <c r="BI117" s="154">
        <f t="shared" si="8"/>
        <v>0</v>
      </c>
      <c r="BJ117" s="19" t="s">
        <v>81</v>
      </c>
      <c r="BK117" s="155">
        <f t="shared" si="9"/>
        <v>0</v>
      </c>
      <c r="BL117" s="19" t="s">
        <v>144</v>
      </c>
      <c r="BM117" s="19" t="s">
        <v>280</v>
      </c>
    </row>
    <row r="118" spans="2:65" s="1" customFormat="1" ht="16.5" customHeight="1">
      <c r="B118" s="145"/>
      <c r="C118" s="156" t="s">
        <v>270</v>
      </c>
      <c r="D118" s="156" t="s">
        <v>159</v>
      </c>
      <c r="E118" s="157" t="s">
        <v>517</v>
      </c>
      <c r="F118" s="217" t="s">
        <v>518</v>
      </c>
      <c r="G118" s="217"/>
      <c r="H118" s="217"/>
      <c r="I118" s="217"/>
      <c r="J118" s="158" t="s">
        <v>360</v>
      </c>
      <c r="K118" s="159">
        <v>3</v>
      </c>
      <c r="L118" s="218">
        <v>0</v>
      </c>
      <c r="M118" s="218"/>
      <c r="N118" s="218">
        <f t="shared" si="0"/>
        <v>0</v>
      </c>
      <c r="O118" s="206"/>
      <c r="P118" s="206"/>
      <c r="Q118" s="206"/>
      <c r="R118" s="150"/>
      <c r="T118" s="151" t="s">
        <v>5</v>
      </c>
      <c r="U118" s="160" t="s">
        <v>38</v>
      </c>
      <c r="V118" s="161">
        <v>0</v>
      </c>
      <c r="W118" s="161">
        <f t="shared" si="1"/>
        <v>0</v>
      </c>
      <c r="X118" s="161">
        <v>0</v>
      </c>
      <c r="Y118" s="161">
        <f t="shared" si="2"/>
        <v>0</v>
      </c>
      <c r="Z118" s="161">
        <v>0</v>
      </c>
      <c r="AA118" s="162">
        <f t="shared" si="3"/>
        <v>0</v>
      </c>
      <c r="AR118" s="19" t="s">
        <v>154</v>
      </c>
      <c r="AT118" s="19" t="s">
        <v>159</v>
      </c>
      <c r="AU118" s="19" t="s">
        <v>71</v>
      </c>
      <c r="AY118" s="19" t="s">
        <v>139</v>
      </c>
      <c r="BE118" s="154">
        <f t="shared" si="4"/>
        <v>0</v>
      </c>
      <c r="BF118" s="154">
        <f t="shared" si="5"/>
        <v>0</v>
      </c>
      <c r="BG118" s="154">
        <f t="shared" si="6"/>
        <v>0</v>
      </c>
      <c r="BH118" s="154">
        <f t="shared" si="7"/>
        <v>0</v>
      </c>
      <c r="BI118" s="154">
        <f t="shared" si="8"/>
        <v>0</v>
      </c>
      <c r="BJ118" s="19" t="s">
        <v>81</v>
      </c>
      <c r="BK118" s="155">
        <f t="shared" si="9"/>
        <v>0</v>
      </c>
      <c r="BL118" s="19" t="s">
        <v>144</v>
      </c>
      <c r="BM118" s="19" t="s">
        <v>283</v>
      </c>
    </row>
    <row r="119" spans="2:65" s="1" customFormat="1" ht="6.95" customHeight="1"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8"/>
    </row>
  </sheetData>
  <mergeCells count="75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F103:P103"/>
    <mergeCell ref="M105:P105"/>
    <mergeCell ref="C87:G87"/>
    <mergeCell ref="N87:Q87"/>
    <mergeCell ref="N89:Q89"/>
    <mergeCell ref="N91:Q91"/>
    <mergeCell ref="L93:Q93"/>
    <mergeCell ref="H1:K1"/>
    <mergeCell ref="F116:I116"/>
    <mergeCell ref="L116:M116"/>
    <mergeCell ref="N116:Q116"/>
    <mergeCell ref="F117:I117"/>
    <mergeCell ref="L117:M117"/>
    <mergeCell ref="N117:Q117"/>
    <mergeCell ref="F114:I114"/>
    <mergeCell ref="L114:M114"/>
    <mergeCell ref="N114:Q114"/>
    <mergeCell ref="F115:I115"/>
    <mergeCell ref="L115:M115"/>
    <mergeCell ref="N115:Q115"/>
    <mergeCell ref="F112:I112"/>
    <mergeCell ref="L112:M112"/>
    <mergeCell ref="N112:Q112"/>
    <mergeCell ref="S2:AC2"/>
    <mergeCell ref="F118:I118"/>
    <mergeCell ref="L118:M118"/>
    <mergeCell ref="N118:Q118"/>
    <mergeCell ref="N111:Q111"/>
    <mergeCell ref="F113:I113"/>
    <mergeCell ref="L113:M113"/>
    <mergeCell ref="N113:Q113"/>
    <mergeCell ref="M107:Q107"/>
    <mergeCell ref="M108:Q108"/>
    <mergeCell ref="F110:I110"/>
    <mergeCell ref="L110:M110"/>
    <mergeCell ref="N110:Q110"/>
    <mergeCell ref="C99:Q99"/>
    <mergeCell ref="F101:P101"/>
    <mergeCell ref="F102:P102"/>
  </mergeCells>
  <hyperlinks>
    <hyperlink ref="F1:G1" location="C2" display="1) Krycí list rozpočtu"/>
    <hyperlink ref="H1:K1" location="C87" display="2) Rekapitulácia rozpočtu"/>
    <hyperlink ref="L1" location="C110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0"/>
  <sheetViews>
    <sheetView showGridLines="0" workbookViewId="0">
      <pane ySplit="1" topLeftCell="A2" activePane="bottomLeft" state="frozen"/>
      <selection pane="bottomLeft" activeCell="AD125" sqref="AD12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2"/>
      <c r="C1" s="12"/>
      <c r="D1" s="13" t="s">
        <v>1</v>
      </c>
      <c r="E1" s="12"/>
      <c r="F1" s="14" t="s">
        <v>92</v>
      </c>
      <c r="G1" s="14"/>
      <c r="H1" s="204" t="s">
        <v>93</v>
      </c>
      <c r="I1" s="204"/>
      <c r="J1" s="204"/>
      <c r="K1" s="204"/>
      <c r="L1" s="14" t="s">
        <v>94</v>
      </c>
      <c r="M1" s="12"/>
      <c r="N1" s="12"/>
      <c r="O1" s="13" t="s">
        <v>95</v>
      </c>
      <c r="P1" s="12"/>
      <c r="Q1" s="12"/>
      <c r="R1" s="12"/>
      <c r="S1" s="14" t="s">
        <v>96</v>
      </c>
      <c r="T1" s="14"/>
      <c r="U1" s="110"/>
      <c r="V1" s="11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99" t="s">
        <v>7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S2" s="163" t="s">
        <v>8</v>
      </c>
      <c r="T2" s="164"/>
      <c r="U2" s="164"/>
      <c r="V2" s="164"/>
      <c r="W2" s="164"/>
      <c r="X2" s="164"/>
      <c r="Y2" s="164"/>
      <c r="Z2" s="164"/>
      <c r="AA2" s="164"/>
      <c r="AB2" s="164"/>
      <c r="AC2" s="164"/>
      <c r="AT2" s="19" t="s">
        <v>87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71</v>
      </c>
    </row>
    <row r="4" spans="1:66" ht="36.950000000000003" customHeight="1">
      <c r="B4" s="23"/>
      <c r="C4" s="188" t="s">
        <v>97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0" t="str">
        <f>'Rekapitulácia stavby'!K6</f>
        <v>B1etapa - Rekonštrukcia kultúrneho domu v obci Bodiná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5"/>
      <c r="R6" s="24"/>
    </row>
    <row r="7" spans="1:66" s="1" customFormat="1" ht="32.85" customHeight="1">
      <c r="B7" s="32"/>
      <c r="C7" s="33"/>
      <c r="D7" s="28" t="s">
        <v>98</v>
      </c>
      <c r="E7" s="33"/>
      <c r="F7" s="202" t="s">
        <v>519</v>
      </c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33"/>
      <c r="R7" s="34"/>
    </row>
    <row r="8" spans="1:66" s="1" customFormat="1" ht="14.45" customHeight="1">
      <c r="B8" s="32"/>
      <c r="C8" s="33"/>
      <c r="D8" s="29" t="s">
        <v>17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18</v>
      </c>
      <c r="N8" s="33"/>
      <c r="O8" s="27" t="s">
        <v>5</v>
      </c>
      <c r="P8" s="33"/>
      <c r="Q8" s="33"/>
      <c r="R8" s="34"/>
    </row>
    <row r="9" spans="1:66" s="1" customFormat="1" ht="14.45" customHeight="1">
      <c r="B9" s="32"/>
      <c r="C9" s="33"/>
      <c r="D9" s="29" t="s">
        <v>19</v>
      </c>
      <c r="E9" s="33"/>
      <c r="F9" s="27" t="s">
        <v>20</v>
      </c>
      <c r="G9" s="33"/>
      <c r="H9" s="33"/>
      <c r="I9" s="33"/>
      <c r="J9" s="33"/>
      <c r="K9" s="33"/>
      <c r="L9" s="33"/>
      <c r="M9" s="29" t="s">
        <v>21</v>
      </c>
      <c r="N9" s="33"/>
      <c r="O9" s="222" t="str">
        <f>'Rekapitulácia stavby'!AN8</f>
        <v>6. 11. 2017</v>
      </c>
      <c r="P9" s="222"/>
      <c r="Q9" s="33"/>
      <c r="R9" s="34"/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>
      <c r="B11" s="32"/>
      <c r="C11" s="33"/>
      <c r="D11" s="29" t="s">
        <v>23</v>
      </c>
      <c r="E11" s="33"/>
      <c r="F11" s="33"/>
      <c r="G11" s="33"/>
      <c r="H11" s="33"/>
      <c r="I11" s="33"/>
      <c r="J11" s="33"/>
      <c r="K11" s="33"/>
      <c r="L11" s="33"/>
      <c r="M11" s="29" t="s">
        <v>24</v>
      </c>
      <c r="N11" s="33"/>
      <c r="O11" s="201" t="str">
        <f>IF('Rekapitulácia stavby'!AN10="","",'Rekapitulácia stavby'!AN10)</f>
        <v/>
      </c>
      <c r="P11" s="201"/>
      <c r="Q11" s="33"/>
      <c r="R11" s="34"/>
    </row>
    <row r="12" spans="1:66" s="1" customFormat="1" ht="18" customHeight="1">
      <c r="B12" s="32"/>
      <c r="C12" s="33"/>
      <c r="D12" s="33"/>
      <c r="E12" s="27" t="str">
        <f>IF('Rekapitulácia stavby'!E11="","",'Rekapitulácia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25</v>
      </c>
      <c r="N12" s="33"/>
      <c r="O12" s="201" t="str">
        <f>IF('Rekapitulácia stavby'!AN11="","",'Rekapitulácia stavby'!AN11)</f>
        <v/>
      </c>
      <c r="P12" s="201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26</v>
      </c>
      <c r="E14" s="33"/>
      <c r="F14" s="33"/>
      <c r="G14" s="33"/>
      <c r="H14" s="33"/>
      <c r="I14" s="33"/>
      <c r="J14" s="33"/>
      <c r="K14" s="33"/>
      <c r="L14" s="33"/>
      <c r="M14" s="29" t="s">
        <v>24</v>
      </c>
      <c r="N14" s="33"/>
      <c r="O14" s="201" t="str">
        <f>IF('Rekapitulácia stavby'!AN13="","",'Rekapitulácia stavby'!AN13)</f>
        <v/>
      </c>
      <c r="P14" s="201"/>
      <c r="Q14" s="33"/>
      <c r="R14" s="34"/>
    </row>
    <row r="15" spans="1:66" s="1" customFormat="1" ht="18" customHeight="1">
      <c r="B15" s="32"/>
      <c r="C15" s="33"/>
      <c r="D15" s="33"/>
      <c r="E15" s="27" t="str">
        <f>IF('Rekapitulácia stavby'!E14="","",'Rekapitulácia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25</v>
      </c>
      <c r="N15" s="33"/>
      <c r="O15" s="201" t="str">
        <f>IF('Rekapitulácia stavby'!AN14="","",'Rekapitulácia stavby'!AN14)</f>
        <v/>
      </c>
      <c r="P15" s="201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27</v>
      </c>
      <c r="E17" s="33"/>
      <c r="F17" s="33"/>
      <c r="G17" s="33"/>
      <c r="H17" s="33"/>
      <c r="I17" s="33"/>
      <c r="J17" s="33"/>
      <c r="K17" s="33"/>
      <c r="L17" s="33"/>
      <c r="M17" s="29" t="s">
        <v>24</v>
      </c>
      <c r="N17" s="33"/>
      <c r="O17" s="201" t="str">
        <f>IF('Rekapitulácia stavby'!AN16="","",'Rekapitulácia stavby'!AN16)</f>
        <v/>
      </c>
      <c r="P17" s="201"/>
      <c r="Q17" s="33"/>
      <c r="R17" s="34"/>
    </row>
    <row r="18" spans="2:18" s="1" customFormat="1" ht="18" customHeight="1">
      <c r="B18" s="32"/>
      <c r="C18" s="33"/>
      <c r="D18" s="33"/>
      <c r="E18" s="27" t="str">
        <f>IF('Rekapitulácia stavby'!E17="","",'Rekapitulácia stavby'!E17)</f>
        <v xml:space="preserve"> </v>
      </c>
      <c r="F18" s="33"/>
      <c r="G18" s="33"/>
      <c r="H18" s="33"/>
      <c r="I18" s="33"/>
      <c r="J18" s="33"/>
      <c r="K18" s="33"/>
      <c r="L18" s="33"/>
      <c r="M18" s="29" t="s">
        <v>25</v>
      </c>
      <c r="N18" s="33"/>
      <c r="O18" s="201" t="str">
        <f>IF('Rekapitulácia stavby'!AN17="","",'Rekapitulácia stavby'!AN17)</f>
        <v/>
      </c>
      <c r="P18" s="201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30</v>
      </c>
      <c r="E20" s="33"/>
      <c r="F20" s="33"/>
      <c r="G20" s="33"/>
      <c r="H20" s="33"/>
      <c r="I20" s="33"/>
      <c r="J20" s="33"/>
      <c r="K20" s="33"/>
      <c r="L20" s="33"/>
      <c r="M20" s="29" t="s">
        <v>24</v>
      </c>
      <c r="N20" s="33"/>
      <c r="O20" s="201" t="str">
        <f>IF('Rekapitulácia stavby'!AN19="","",'Rekapitulácia stavby'!AN19)</f>
        <v/>
      </c>
      <c r="P20" s="201"/>
      <c r="Q20" s="33"/>
      <c r="R20" s="34"/>
    </row>
    <row r="21" spans="2:18" s="1" customFormat="1" ht="18" customHeight="1">
      <c r="B21" s="32"/>
      <c r="C21" s="33"/>
      <c r="D21" s="33"/>
      <c r="E21" s="27" t="str">
        <f>IF('Rekapitulácia stavby'!E20="","",'Rekapitulácia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25</v>
      </c>
      <c r="N21" s="33"/>
      <c r="O21" s="201" t="str">
        <f>IF('Rekapitulácia stavby'!AN20="","",'Rekapitulácia stavby'!AN20)</f>
        <v/>
      </c>
      <c r="P21" s="201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31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6.5" customHeight="1">
      <c r="B24" s="32"/>
      <c r="C24" s="33"/>
      <c r="D24" s="33"/>
      <c r="E24" s="203" t="s">
        <v>5</v>
      </c>
      <c r="F24" s="203"/>
      <c r="G24" s="203"/>
      <c r="H24" s="203"/>
      <c r="I24" s="203"/>
      <c r="J24" s="203"/>
      <c r="K24" s="203"/>
      <c r="L24" s="20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111" t="s">
        <v>100</v>
      </c>
      <c r="E27" s="33"/>
      <c r="F27" s="33"/>
      <c r="G27" s="33"/>
      <c r="H27" s="33"/>
      <c r="I27" s="33"/>
      <c r="J27" s="33"/>
      <c r="K27" s="33"/>
      <c r="L27" s="33"/>
      <c r="M27" s="195">
        <f>N88</f>
        <v>0</v>
      </c>
      <c r="N27" s="195"/>
      <c r="O27" s="195"/>
      <c r="P27" s="195"/>
      <c r="Q27" s="33"/>
      <c r="R27" s="34"/>
    </row>
    <row r="28" spans="2:18" s="1" customFormat="1" ht="14.45" customHeight="1">
      <c r="B28" s="32"/>
      <c r="C28" s="33"/>
      <c r="D28" s="31" t="s">
        <v>101</v>
      </c>
      <c r="E28" s="33"/>
      <c r="F28" s="33"/>
      <c r="G28" s="33"/>
      <c r="H28" s="33"/>
      <c r="I28" s="33"/>
      <c r="J28" s="33"/>
      <c r="K28" s="33"/>
      <c r="L28" s="33"/>
      <c r="M28" s="195">
        <f>N90</f>
        <v>0</v>
      </c>
      <c r="N28" s="195"/>
      <c r="O28" s="195"/>
      <c r="P28" s="195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12" t="s">
        <v>34</v>
      </c>
      <c r="E30" s="33"/>
      <c r="F30" s="33"/>
      <c r="G30" s="33"/>
      <c r="H30" s="33"/>
      <c r="I30" s="33"/>
      <c r="J30" s="33"/>
      <c r="K30" s="33"/>
      <c r="L30" s="33"/>
      <c r="M30" s="234">
        <f>ROUND(M27+M28,2)</f>
        <v>0</v>
      </c>
      <c r="N30" s="219"/>
      <c r="O30" s="219"/>
      <c r="P30" s="219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35</v>
      </c>
      <c r="E32" s="39" t="s">
        <v>36</v>
      </c>
      <c r="F32" s="40">
        <v>0.2</v>
      </c>
      <c r="G32" s="113" t="s">
        <v>37</v>
      </c>
      <c r="H32" s="231">
        <f>ROUND((SUM(BE90:BE91)+SUM(BE109:BE129)), 2)</f>
        <v>0</v>
      </c>
      <c r="I32" s="219"/>
      <c r="J32" s="219"/>
      <c r="K32" s="33"/>
      <c r="L32" s="33"/>
      <c r="M32" s="231">
        <f>ROUND(ROUND((SUM(BE90:BE91)+SUM(BE109:BE129)), 2)*F32, 2)</f>
        <v>0</v>
      </c>
      <c r="N32" s="219"/>
      <c r="O32" s="219"/>
      <c r="P32" s="219"/>
      <c r="Q32" s="33"/>
      <c r="R32" s="34"/>
    </row>
    <row r="33" spans="2:18" s="1" customFormat="1" ht="14.45" customHeight="1">
      <c r="B33" s="32"/>
      <c r="C33" s="33"/>
      <c r="D33" s="33"/>
      <c r="E33" s="39" t="s">
        <v>38</v>
      </c>
      <c r="F33" s="40">
        <v>0.2</v>
      </c>
      <c r="G33" s="113" t="s">
        <v>37</v>
      </c>
      <c r="H33" s="231">
        <f>ROUND((SUM(BF90:BF91)+SUM(BF109:BF129)), 2)</f>
        <v>0</v>
      </c>
      <c r="I33" s="219"/>
      <c r="J33" s="219"/>
      <c r="K33" s="33"/>
      <c r="L33" s="33"/>
      <c r="M33" s="231">
        <f>ROUND(ROUND((SUM(BF90:BF91)+SUM(BF109:BF129)), 2)*F33, 2)</f>
        <v>0</v>
      </c>
      <c r="N33" s="219"/>
      <c r="O33" s="219"/>
      <c r="P33" s="219"/>
      <c r="Q33" s="33"/>
      <c r="R33" s="34"/>
    </row>
    <row r="34" spans="2:18" s="1" customFormat="1" ht="14.45" hidden="1" customHeight="1">
      <c r="B34" s="32"/>
      <c r="C34" s="33"/>
      <c r="D34" s="33"/>
      <c r="E34" s="39" t="s">
        <v>39</v>
      </c>
      <c r="F34" s="40">
        <v>0.2</v>
      </c>
      <c r="G34" s="113" t="s">
        <v>37</v>
      </c>
      <c r="H34" s="231">
        <f>ROUND((SUM(BG90:BG91)+SUM(BG109:BG129)), 2)</f>
        <v>0</v>
      </c>
      <c r="I34" s="219"/>
      <c r="J34" s="219"/>
      <c r="K34" s="33"/>
      <c r="L34" s="33"/>
      <c r="M34" s="231">
        <v>0</v>
      </c>
      <c r="N34" s="219"/>
      <c r="O34" s="219"/>
      <c r="P34" s="219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40</v>
      </c>
      <c r="F35" s="40">
        <v>0.2</v>
      </c>
      <c r="G35" s="113" t="s">
        <v>37</v>
      </c>
      <c r="H35" s="231">
        <f>ROUND((SUM(BH90:BH91)+SUM(BH109:BH129)), 2)</f>
        <v>0</v>
      </c>
      <c r="I35" s="219"/>
      <c r="J35" s="219"/>
      <c r="K35" s="33"/>
      <c r="L35" s="33"/>
      <c r="M35" s="231">
        <v>0</v>
      </c>
      <c r="N35" s="219"/>
      <c r="O35" s="219"/>
      <c r="P35" s="219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41</v>
      </c>
      <c r="F36" s="40">
        <v>0</v>
      </c>
      <c r="G36" s="113" t="s">
        <v>37</v>
      </c>
      <c r="H36" s="231">
        <f>ROUND((SUM(BI90:BI91)+SUM(BI109:BI129)), 2)</f>
        <v>0</v>
      </c>
      <c r="I36" s="219"/>
      <c r="J36" s="219"/>
      <c r="K36" s="33"/>
      <c r="L36" s="33"/>
      <c r="M36" s="231">
        <v>0</v>
      </c>
      <c r="N36" s="219"/>
      <c r="O36" s="219"/>
      <c r="P36" s="219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9"/>
      <c r="D38" s="114" t="s">
        <v>42</v>
      </c>
      <c r="E38" s="72"/>
      <c r="F38" s="72"/>
      <c r="G38" s="115" t="s">
        <v>43</v>
      </c>
      <c r="H38" s="116" t="s">
        <v>44</v>
      </c>
      <c r="I38" s="72"/>
      <c r="J38" s="72"/>
      <c r="K38" s="72"/>
      <c r="L38" s="232">
        <f>SUM(M30:M36)</f>
        <v>0</v>
      </c>
      <c r="M38" s="232"/>
      <c r="N38" s="232"/>
      <c r="O38" s="232"/>
      <c r="P38" s="233"/>
      <c r="Q38" s="109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88" t="s">
        <v>102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0" t="str">
        <f>F6</f>
        <v>B1etapa - Rekonštrukcia kultúrneho domu v obci Bodiná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3"/>
      <c r="R78" s="34"/>
    </row>
    <row r="79" spans="2:18" s="1" customFormat="1" ht="36.950000000000003" customHeight="1">
      <c r="B79" s="32"/>
      <c r="C79" s="66" t="s">
        <v>98</v>
      </c>
      <c r="D79" s="33"/>
      <c r="E79" s="33"/>
      <c r="F79" s="190" t="str">
        <f>F7</f>
        <v>04 - K D Bodiná Sado - 04 - K D Bodiná Sado - 04...</v>
      </c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33"/>
      <c r="R79" s="34"/>
    </row>
    <row r="80" spans="2:18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>
      <c r="B81" s="32"/>
      <c r="C81" s="29" t="s">
        <v>19</v>
      </c>
      <c r="D81" s="33"/>
      <c r="E81" s="33"/>
      <c r="F81" s="27" t="str">
        <f>F9</f>
        <v xml:space="preserve"> </v>
      </c>
      <c r="G81" s="33"/>
      <c r="H81" s="33"/>
      <c r="I81" s="33"/>
      <c r="J81" s="33"/>
      <c r="K81" s="29" t="s">
        <v>21</v>
      </c>
      <c r="L81" s="33"/>
      <c r="M81" s="222" t="str">
        <f>IF(O9="","",O9)</f>
        <v>6. 11. 2017</v>
      </c>
      <c r="N81" s="222"/>
      <c r="O81" s="222"/>
      <c r="P81" s="222"/>
      <c r="Q81" s="33"/>
      <c r="R81" s="34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5">
      <c r="B83" s="32"/>
      <c r="C83" s="29" t="s">
        <v>23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27</v>
      </c>
      <c r="L83" s="33"/>
      <c r="M83" s="201" t="str">
        <f>E18</f>
        <v xml:space="preserve"> </v>
      </c>
      <c r="N83" s="201"/>
      <c r="O83" s="201"/>
      <c r="P83" s="201"/>
      <c r="Q83" s="201"/>
      <c r="R83" s="34"/>
    </row>
    <row r="84" spans="2:47" s="1" customFormat="1" ht="14.45" customHeight="1">
      <c r="B84" s="32"/>
      <c r="C84" s="29" t="s">
        <v>26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30</v>
      </c>
      <c r="L84" s="33"/>
      <c r="M84" s="201" t="str">
        <f>E21</f>
        <v xml:space="preserve"> </v>
      </c>
      <c r="N84" s="201"/>
      <c r="O84" s="201"/>
      <c r="P84" s="201"/>
      <c r="Q84" s="201"/>
      <c r="R84" s="34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>
      <c r="B86" s="32"/>
      <c r="C86" s="229" t="s">
        <v>103</v>
      </c>
      <c r="D86" s="230"/>
      <c r="E86" s="230"/>
      <c r="F86" s="230"/>
      <c r="G86" s="230"/>
      <c r="H86" s="109"/>
      <c r="I86" s="109"/>
      <c r="J86" s="109"/>
      <c r="K86" s="109"/>
      <c r="L86" s="109"/>
      <c r="M86" s="109"/>
      <c r="N86" s="229" t="s">
        <v>104</v>
      </c>
      <c r="O86" s="230"/>
      <c r="P86" s="230"/>
      <c r="Q86" s="230"/>
      <c r="R86" s="34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>
      <c r="B88" s="32"/>
      <c r="C88" s="117" t="s">
        <v>105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66">
        <f>N109</f>
        <v>0</v>
      </c>
      <c r="O88" s="225"/>
      <c r="P88" s="225"/>
      <c r="Q88" s="225"/>
      <c r="R88" s="34"/>
      <c r="AU88" s="19" t="s">
        <v>106</v>
      </c>
    </row>
    <row r="89" spans="2:47" s="1" customFormat="1" ht="21.75" customHeight="1">
      <c r="B89" s="32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4"/>
    </row>
    <row r="90" spans="2:47" s="1" customFormat="1" ht="29.25" customHeight="1">
      <c r="B90" s="32"/>
      <c r="C90" s="117" t="s">
        <v>124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25">
        <v>0</v>
      </c>
      <c r="O90" s="226"/>
      <c r="P90" s="226"/>
      <c r="Q90" s="226"/>
      <c r="R90" s="34"/>
      <c r="T90" s="125"/>
      <c r="U90" s="126" t="s">
        <v>35</v>
      </c>
    </row>
    <row r="91" spans="2:47" s="1" customFormat="1" ht="18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4"/>
    </row>
    <row r="92" spans="2:47" s="1" customFormat="1" ht="29.25" customHeight="1">
      <c r="B92" s="32"/>
      <c r="C92" s="108" t="s">
        <v>91</v>
      </c>
      <c r="D92" s="109"/>
      <c r="E92" s="109"/>
      <c r="F92" s="109"/>
      <c r="G92" s="109"/>
      <c r="H92" s="109"/>
      <c r="I92" s="109"/>
      <c r="J92" s="109"/>
      <c r="K92" s="109"/>
      <c r="L92" s="167">
        <f>ROUND(SUM(N88+N90),2)</f>
        <v>0</v>
      </c>
      <c r="M92" s="167"/>
      <c r="N92" s="167"/>
      <c r="O92" s="167"/>
      <c r="P92" s="167"/>
      <c r="Q92" s="167"/>
      <c r="R92" s="34"/>
    </row>
    <row r="93" spans="2:47" s="1" customFormat="1" ht="6.95" customHeight="1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8"/>
    </row>
    <row r="97" spans="2:65" s="1" customFormat="1" ht="6.95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1"/>
    </row>
    <row r="98" spans="2:65" s="1" customFormat="1" ht="36.950000000000003" customHeight="1">
      <c r="B98" s="32"/>
      <c r="C98" s="188" t="s">
        <v>125</v>
      </c>
      <c r="D98" s="219"/>
      <c r="E98" s="219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34"/>
    </row>
    <row r="99" spans="2:65" s="1" customFormat="1" ht="6.95" customHeight="1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4"/>
    </row>
    <row r="100" spans="2:65" s="1" customFormat="1" ht="30" customHeight="1">
      <c r="B100" s="32"/>
      <c r="C100" s="29" t="s">
        <v>15</v>
      </c>
      <c r="D100" s="33"/>
      <c r="E100" s="33"/>
      <c r="F100" s="220" t="str">
        <f>F6</f>
        <v>B1etapa - Rekonštrukcia kultúrneho domu v obci Bodiná</v>
      </c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33"/>
      <c r="R100" s="34"/>
    </row>
    <row r="101" spans="2:65" s="1" customFormat="1" ht="36.950000000000003" customHeight="1">
      <c r="B101" s="32"/>
      <c r="C101" s="66" t="s">
        <v>98</v>
      </c>
      <c r="D101" s="33"/>
      <c r="E101" s="33"/>
      <c r="F101" s="190" t="str">
        <f>F7</f>
        <v>04 - K D Bodiná Sado - 04 - K D Bodiná Sado - 04...</v>
      </c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33"/>
      <c r="R101" s="34"/>
    </row>
    <row r="102" spans="2:65" s="1" customFormat="1" ht="6.95" customHeight="1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65" s="1" customFormat="1" ht="18" customHeight="1">
      <c r="B103" s="32"/>
      <c r="C103" s="29" t="s">
        <v>19</v>
      </c>
      <c r="D103" s="33"/>
      <c r="E103" s="33"/>
      <c r="F103" s="27" t="str">
        <f>F9</f>
        <v xml:space="preserve"> </v>
      </c>
      <c r="G103" s="33"/>
      <c r="H103" s="33"/>
      <c r="I103" s="33"/>
      <c r="J103" s="33"/>
      <c r="K103" s="29" t="s">
        <v>21</v>
      </c>
      <c r="L103" s="33"/>
      <c r="M103" s="222" t="str">
        <f>IF(O9="","",O9)</f>
        <v>6. 11. 2017</v>
      </c>
      <c r="N103" s="222"/>
      <c r="O103" s="222"/>
      <c r="P103" s="222"/>
      <c r="Q103" s="33"/>
      <c r="R103" s="34"/>
    </row>
    <row r="104" spans="2:65" s="1" customFormat="1" ht="6.95" customHeight="1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5" s="1" customFormat="1" ht="15">
      <c r="B105" s="32"/>
      <c r="C105" s="29" t="s">
        <v>23</v>
      </c>
      <c r="D105" s="33"/>
      <c r="E105" s="33"/>
      <c r="F105" s="27" t="str">
        <f>E12</f>
        <v xml:space="preserve"> </v>
      </c>
      <c r="G105" s="33"/>
      <c r="H105" s="33"/>
      <c r="I105" s="33"/>
      <c r="J105" s="33"/>
      <c r="K105" s="29" t="s">
        <v>27</v>
      </c>
      <c r="L105" s="33"/>
      <c r="M105" s="201" t="str">
        <f>E18</f>
        <v xml:space="preserve"> </v>
      </c>
      <c r="N105" s="201"/>
      <c r="O105" s="201"/>
      <c r="P105" s="201"/>
      <c r="Q105" s="201"/>
      <c r="R105" s="34"/>
    </row>
    <row r="106" spans="2:65" s="1" customFormat="1" ht="14.45" customHeight="1">
      <c r="B106" s="32"/>
      <c r="C106" s="29" t="s">
        <v>26</v>
      </c>
      <c r="D106" s="33"/>
      <c r="E106" s="33"/>
      <c r="F106" s="27" t="str">
        <f>IF(E15="","",E15)</f>
        <v xml:space="preserve"> </v>
      </c>
      <c r="G106" s="33"/>
      <c r="H106" s="33"/>
      <c r="I106" s="33"/>
      <c r="J106" s="33"/>
      <c r="K106" s="29" t="s">
        <v>30</v>
      </c>
      <c r="L106" s="33"/>
      <c r="M106" s="201" t="str">
        <f>E21</f>
        <v xml:space="preserve"> </v>
      </c>
      <c r="N106" s="201"/>
      <c r="O106" s="201"/>
      <c r="P106" s="201"/>
      <c r="Q106" s="201"/>
      <c r="R106" s="34"/>
    </row>
    <row r="107" spans="2:65" s="1" customFormat="1" ht="10.35" customHeight="1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65" s="9" customFormat="1" ht="29.25" customHeight="1">
      <c r="B108" s="127"/>
      <c r="C108" s="128" t="s">
        <v>126</v>
      </c>
      <c r="D108" s="129" t="s">
        <v>127</v>
      </c>
      <c r="E108" s="129" t="s">
        <v>53</v>
      </c>
      <c r="F108" s="223" t="s">
        <v>128</v>
      </c>
      <c r="G108" s="223"/>
      <c r="H108" s="223"/>
      <c r="I108" s="223"/>
      <c r="J108" s="129" t="s">
        <v>129</v>
      </c>
      <c r="K108" s="129" t="s">
        <v>130</v>
      </c>
      <c r="L108" s="223" t="s">
        <v>131</v>
      </c>
      <c r="M108" s="223"/>
      <c r="N108" s="223" t="s">
        <v>104</v>
      </c>
      <c r="O108" s="223"/>
      <c r="P108" s="223"/>
      <c r="Q108" s="224"/>
      <c r="R108" s="130"/>
      <c r="T108" s="73" t="s">
        <v>132</v>
      </c>
      <c r="U108" s="74" t="s">
        <v>35</v>
      </c>
      <c r="V108" s="74" t="s">
        <v>133</v>
      </c>
      <c r="W108" s="74" t="s">
        <v>134</v>
      </c>
      <c r="X108" s="74" t="s">
        <v>135</v>
      </c>
      <c r="Y108" s="74" t="s">
        <v>136</v>
      </c>
      <c r="Z108" s="74" t="s">
        <v>137</v>
      </c>
      <c r="AA108" s="75" t="s">
        <v>138</v>
      </c>
    </row>
    <row r="109" spans="2:65" s="1" customFormat="1" ht="29.25" customHeight="1">
      <c r="B109" s="32"/>
      <c r="C109" s="77" t="s">
        <v>100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235">
        <f>BK109</f>
        <v>0</v>
      </c>
      <c r="O109" s="236"/>
      <c r="P109" s="236"/>
      <c r="Q109" s="236"/>
      <c r="R109" s="34"/>
      <c r="T109" s="76"/>
      <c r="U109" s="48"/>
      <c r="V109" s="48"/>
      <c r="W109" s="131">
        <f>SUM(W110:W129)</f>
        <v>0</v>
      </c>
      <c r="X109" s="48"/>
      <c r="Y109" s="131">
        <f>SUM(Y110:Y129)</f>
        <v>0</v>
      </c>
      <c r="Z109" s="48"/>
      <c r="AA109" s="132">
        <f>SUM(AA110:AA129)</f>
        <v>0</v>
      </c>
      <c r="AT109" s="19" t="s">
        <v>70</v>
      </c>
      <c r="AU109" s="19" t="s">
        <v>106</v>
      </c>
      <c r="BK109" s="133">
        <f>SUM(BK110:BK129)</f>
        <v>0</v>
      </c>
    </row>
    <row r="110" spans="2:65" s="1" customFormat="1" ht="16.5" customHeight="1">
      <c r="B110" s="145"/>
      <c r="C110" s="156" t="s">
        <v>71</v>
      </c>
      <c r="D110" s="156" t="s">
        <v>159</v>
      </c>
      <c r="E110" s="157" t="s">
        <v>520</v>
      </c>
      <c r="F110" s="217" t="s">
        <v>521</v>
      </c>
      <c r="G110" s="217"/>
      <c r="H110" s="217"/>
      <c r="I110" s="217"/>
      <c r="J110" s="158" t="s">
        <v>170</v>
      </c>
      <c r="K110" s="159">
        <v>20</v>
      </c>
      <c r="L110" s="218">
        <v>0</v>
      </c>
      <c r="M110" s="218"/>
      <c r="N110" s="218">
        <f t="shared" ref="N110:N129" si="0">ROUND(L110*K110,3)</f>
        <v>0</v>
      </c>
      <c r="O110" s="206"/>
      <c r="P110" s="206"/>
      <c r="Q110" s="206"/>
      <c r="R110" s="150"/>
      <c r="T110" s="151" t="s">
        <v>5</v>
      </c>
      <c r="U110" s="41" t="s">
        <v>38</v>
      </c>
      <c r="V110" s="152">
        <v>0</v>
      </c>
      <c r="W110" s="152">
        <f t="shared" ref="W110:W129" si="1">V110*K110</f>
        <v>0</v>
      </c>
      <c r="X110" s="152">
        <v>0</v>
      </c>
      <c r="Y110" s="152">
        <f t="shared" ref="Y110:Y129" si="2">X110*K110</f>
        <v>0</v>
      </c>
      <c r="Z110" s="152">
        <v>0</v>
      </c>
      <c r="AA110" s="153">
        <f t="shared" ref="AA110:AA129" si="3">Z110*K110</f>
        <v>0</v>
      </c>
      <c r="AR110" s="19" t="s">
        <v>154</v>
      </c>
      <c r="AT110" s="19" t="s">
        <v>159</v>
      </c>
      <c r="AU110" s="19" t="s">
        <v>71</v>
      </c>
      <c r="AY110" s="19" t="s">
        <v>139</v>
      </c>
      <c r="BE110" s="154">
        <f t="shared" ref="BE110:BE129" si="4">IF(U110="základná",N110,0)</f>
        <v>0</v>
      </c>
      <c r="BF110" s="154">
        <f t="shared" ref="BF110:BF129" si="5">IF(U110="znížená",N110,0)</f>
        <v>0</v>
      </c>
      <c r="BG110" s="154">
        <f t="shared" ref="BG110:BG129" si="6">IF(U110="zákl. prenesená",N110,0)</f>
        <v>0</v>
      </c>
      <c r="BH110" s="154">
        <f t="shared" ref="BH110:BH129" si="7">IF(U110="zníž. prenesená",N110,0)</f>
        <v>0</v>
      </c>
      <c r="BI110" s="154">
        <f t="shared" ref="BI110:BI129" si="8">IF(U110="nulová",N110,0)</f>
        <v>0</v>
      </c>
      <c r="BJ110" s="19" t="s">
        <v>81</v>
      </c>
      <c r="BK110" s="155">
        <f t="shared" ref="BK110:BK129" si="9">ROUND(L110*K110,3)</f>
        <v>0</v>
      </c>
      <c r="BL110" s="19" t="s">
        <v>144</v>
      </c>
      <c r="BM110" s="19" t="s">
        <v>144</v>
      </c>
    </row>
    <row r="111" spans="2:65" s="1" customFormat="1" ht="16.5" customHeight="1">
      <c r="B111" s="145"/>
      <c r="C111" s="156" t="s">
        <v>71</v>
      </c>
      <c r="D111" s="156" t="s">
        <v>159</v>
      </c>
      <c r="E111" s="157" t="s">
        <v>522</v>
      </c>
      <c r="F111" s="217" t="s">
        <v>523</v>
      </c>
      <c r="G111" s="217"/>
      <c r="H111" s="217"/>
      <c r="I111" s="217"/>
      <c r="J111" s="158" t="s">
        <v>170</v>
      </c>
      <c r="K111" s="159">
        <v>20</v>
      </c>
      <c r="L111" s="218">
        <v>0</v>
      </c>
      <c r="M111" s="218"/>
      <c r="N111" s="218">
        <f t="shared" si="0"/>
        <v>0</v>
      </c>
      <c r="O111" s="206"/>
      <c r="P111" s="206"/>
      <c r="Q111" s="206"/>
      <c r="R111" s="150"/>
      <c r="T111" s="151" t="s">
        <v>5</v>
      </c>
      <c r="U111" s="41" t="s">
        <v>38</v>
      </c>
      <c r="V111" s="152">
        <v>0</v>
      </c>
      <c r="W111" s="152">
        <f t="shared" si="1"/>
        <v>0</v>
      </c>
      <c r="X111" s="152">
        <v>0</v>
      </c>
      <c r="Y111" s="152">
        <f t="shared" si="2"/>
        <v>0</v>
      </c>
      <c r="Z111" s="152">
        <v>0</v>
      </c>
      <c r="AA111" s="153">
        <f t="shared" si="3"/>
        <v>0</v>
      </c>
      <c r="AR111" s="19" t="s">
        <v>154</v>
      </c>
      <c r="AT111" s="19" t="s">
        <v>159</v>
      </c>
      <c r="AU111" s="19" t="s">
        <v>71</v>
      </c>
      <c r="AY111" s="19" t="s">
        <v>139</v>
      </c>
      <c r="BE111" s="154">
        <f t="shared" si="4"/>
        <v>0</v>
      </c>
      <c r="BF111" s="154">
        <f t="shared" si="5"/>
        <v>0</v>
      </c>
      <c r="BG111" s="154">
        <f t="shared" si="6"/>
        <v>0</v>
      </c>
      <c r="BH111" s="154">
        <f t="shared" si="7"/>
        <v>0</v>
      </c>
      <c r="BI111" s="154">
        <f t="shared" si="8"/>
        <v>0</v>
      </c>
      <c r="BJ111" s="19" t="s">
        <v>81</v>
      </c>
      <c r="BK111" s="155">
        <f t="shared" si="9"/>
        <v>0</v>
      </c>
      <c r="BL111" s="19" t="s">
        <v>144</v>
      </c>
      <c r="BM111" s="19" t="s">
        <v>151</v>
      </c>
    </row>
    <row r="112" spans="2:65" s="1" customFormat="1" ht="16.5" customHeight="1">
      <c r="B112" s="145"/>
      <c r="C112" s="156" t="s">
        <v>71</v>
      </c>
      <c r="D112" s="156" t="s">
        <v>159</v>
      </c>
      <c r="E112" s="157" t="s">
        <v>148</v>
      </c>
      <c r="F112" s="217" t="s">
        <v>524</v>
      </c>
      <c r="G112" s="217"/>
      <c r="H112" s="217"/>
      <c r="I112" s="217"/>
      <c r="J112" s="158" t="s">
        <v>143</v>
      </c>
      <c r="K112" s="159">
        <v>140</v>
      </c>
      <c r="L112" s="218">
        <v>0</v>
      </c>
      <c r="M112" s="218"/>
      <c r="N112" s="218">
        <f t="shared" si="0"/>
        <v>0</v>
      </c>
      <c r="O112" s="206"/>
      <c r="P112" s="206"/>
      <c r="Q112" s="206"/>
      <c r="R112" s="150"/>
      <c r="T112" s="151" t="s">
        <v>5</v>
      </c>
      <c r="U112" s="41" t="s">
        <v>38</v>
      </c>
      <c r="V112" s="152">
        <v>0</v>
      </c>
      <c r="W112" s="152">
        <f t="shared" si="1"/>
        <v>0</v>
      </c>
      <c r="X112" s="152">
        <v>0</v>
      </c>
      <c r="Y112" s="152">
        <f t="shared" si="2"/>
        <v>0</v>
      </c>
      <c r="Z112" s="152">
        <v>0</v>
      </c>
      <c r="AA112" s="153">
        <f t="shared" si="3"/>
        <v>0</v>
      </c>
      <c r="AR112" s="19" t="s">
        <v>154</v>
      </c>
      <c r="AT112" s="19" t="s">
        <v>159</v>
      </c>
      <c r="AU112" s="19" t="s">
        <v>71</v>
      </c>
      <c r="AY112" s="19" t="s">
        <v>139</v>
      </c>
      <c r="BE112" s="154">
        <f t="shared" si="4"/>
        <v>0</v>
      </c>
      <c r="BF112" s="154">
        <f t="shared" si="5"/>
        <v>0</v>
      </c>
      <c r="BG112" s="154">
        <f t="shared" si="6"/>
        <v>0</v>
      </c>
      <c r="BH112" s="154">
        <f t="shared" si="7"/>
        <v>0</v>
      </c>
      <c r="BI112" s="154">
        <f t="shared" si="8"/>
        <v>0</v>
      </c>
      <c r="BJ112" s="19" t="s">
        <v>81</v>
      </c>
      <c r="BK112" s="155">
        <f t="shared" si="9"/>
        <v>0</v>
      </c>
      <c r="BL112" s="19" t="s">
        <v>144</v>
      </c>
      <c r="BM112" s="19" t="s">
        <v>166</v>
      </c>
    </row>
    <row r="113" spans="2:65" s="1" customFormat="1" ht="38.25" customHeight="1">
      <c r="B113" s="145"/>
      <c r="C113" s="156" t="s">
        <v>71</v>
      </c>
      <c r="D113" s="156" t="s">
        <v>159</v>
      </c>
      <c r="E113" s="157" t="s">
        <v>167</v>
      </c>
      <c r="F113" s="217" t="s">
        <v>525</v>
      </c>
      <c r="G113" s="217"/>
      <c r="H113" s="217"/>
      <c r="I113" s="217"/>
      <c r="J113" s="158" t="s">
        <v>226</v>
      </c>
      <c r="K113" s="159">
        <v>18</v>
      </c>
      <c r="L113" s="218">
        <v>0</v>
      </c>
      <c r="M113" s="218"/>
      <c r="N113" s="218">
        <f t="shared" si="0"/>
        <v>0</v>
      </c>
      <c r="O113" s="206"/>
      <c r="P113" s="206"/>
      <c r="Q113" s="206"/>
      <c r="R113" s="150"/>
      <c r="T113" s="151" t="s">
        <v>5</v>
      </c>
      <c r="U113" s="41" t="s">
        <v>38</v>
      </c>
      <c r="V113" s="152">
        <v>0</v>
      </c>
      <c r="W113" s="152">
        <f t="shared" si="1"/>
        <v>0</v>
      </c>
      <c r="X113" s="152">
        <v>0</v>
      </c>
      <c r="Y113" s="152">
        <f t="shared" si="2"/>
        <v>0</v>
      </c>
      <c r="Z113" s="152">
        <v>0</v>
      </c>
      <c r="AA113" s="153">
        <f t="shared" si="3"/>
        <v>0</v>
      </c>
      <c r="AR113" s="19" t="s">
        <v>154</v>
      </c>
      <c r="AT113" s="19" t="s">
        <v>159</v>
      </c>
      <c r="AU113" s="19" t="s">
        <v>71</v>
      </c>
      <c r="AY113" s="19" t="s">
        <v>139</v>
      </c>
      <c r="BE113" s="154">
        <f t="shared" si="4"/>
        <v>0</v>
      </c>
      <c r="BF113" s="154">
        <f t="shared" si="5"/>
        <v>0</v>
      </c>
      <c r="BG113" s="154">
        <f t="shared" si="6"/>
        <v>0</v>
      </c>
      <c r="BH113" s="154">
        <f t="shared" si="7"/>
        <v>0</v>
      </c>
      <c r="BI113" s="154">
        <f t="shared" si="8"/>
        <v>0</v>
      </c>
      <c r="BJ113" s="19" t="s">
        <v>81</v>
      </c>
      <c r="BK113" s="155">
        <f t="shared" si="9"/>
        <v>0</v>
      </c>
      <c r="BL113" s="19" t="s">
        <v>144</v>
      </c>
      <c r="BM113" s="19" t="s">
        <v>181</v>
      </c>
    </row>
    <row r="114" spans="2:65" s="1" customFormat="1" ht="25.5" customHeight="1">
      <c r="B114" s="145"/>
      <c r="C114" s="156" t="s">
        <v>71</v>
      </c>
      <c r="D114" s="156" t="s">
        <v>159</v>
      </c>
      <c r="E114" s="157" t="s">
        <v>172</v>
      </c>
      <c r="F114" s="217" t="s">
        <v>526</v>
      </c>
      <c r="G114" s="217"/>
      <c r="H114" s="217"/>
      <c r="I114" s="217"/>
      <c r="J114" s="158" t="s">
        <v>226</v>
      </c>
      <c r="K114" s="159">
        <v>18</v>
      </c>
      <c r="L114" s="218">
        <v>0</v>
      </c>
      <c r="M114" s="218"/>
      <c r="N114" s="218">
        <f t="shared" si="0"/>
        <v>0</v>
      </c>
      <c r="O114" s="206"/>
      <c r="P114" s="206"/>
      <c r="Q114" s="206"/>
      <c r="R114" s="150"/>
      <c r="T114" s="151" t="s">
        <v>5</v>
      </c>
      <c r="U114" s="41" t="s">
        <v>38</v>
      </c>
      <c r="V114" s="152">
        <v>0</v>
      </c>
      <c r="W114" s="152">
        <f t="shared" si="1"/>
        <v>0</v>
      </c>
      <c r="X114" s="152">
        <v>0</v>
      </c>
      <c r="Y114" s="152">
        <f t="shared" si="2"/>
        <v>0</v>
      </c>
      <c r="Z114" s="152">
        <v>0</v>
      </c>
      <c r="AA114" s="153">
        <f t="shared" si="3"/>
        <v>0</v>
      </c>
      <c r="AR114" s="19" t="s">
        <v>154</v>
      </c>
      <c r="AT114" s="19" t="s">
        <v>159</v>
      </c>
      <c r="AU114" s="19" t="s">
        <v>71</v>
      </c>
      <c r="AY114" s="19" t="s">
        <v>139</v>
      </c>
      <c r="BE114" s="154">
        <f t="shared" si="4"/>
        <v>0</v>
      </c>
      <c r="BF114" s="154">
        <f t="shared" si="5"/>
        <v>0</v>
      </c>
      <c r="BG114" s="154">
        <f t="shared" si="6"/>
        <v>0</v>
      </c>
      <c r="BH114" s="154">
        <f t="shared" si="7"/>
        <v>0</v>
      </c>
      <c r="BI114" s="154">
        <f t="shared" si="8"/>
        <v>0</v>
      </c>
      <c r="BJ114" s="19" t="s">
        <v>81</v>
      </c>
      <c r="BK114" s="155">
        <f t="shared" si="9"/>
        <v>0</v>
      </c>
      <c r="BL114" s="19" t="s">
        <v>144</v>
      </c>
      <c r="BM114" s="19" t="s">
        <v>188</v>
      </c>
    </row>
    <row r="115" spans="2:65" s="1" customFormat="1" ht="16.5" customHeight="1">
      <c r="B115" s="145"/>
      <c r="C115" s="156" t="s">
        <v>71</v>
      </c>
      <c r="D115" s="156" t="s">
        <v>159</v>
      </c>
      <c r="E115" s="157" t="s">
        <v>178</v>
      </c>
      <c r="F115" s="217" t="s">
        <v>527</v>
      </c>
      <c r="G115" s="217"/>
      <c r="H115" s="217"/>
      <c r="I115" s="217"/>
      <c r="J115" s="158" t="s">
        <v>528</v>
      </c>
      <c r="K115" s="159">
        <v>5</v>
      </c>
      <c r="L115" s="218">
        <v>0</v>
      </c>
      <c r="M115" s="218"/>
      <c r="N115" s="218">
        <f t="shared" si="0"/>
        <v>0</v>
      </c>
      <c r="O115" s="206"/>
      <c r="P115" s="206"/>
      <c r="Q115" s="206"/>
      <c r="R115" s="150"/>
      <c r="T115" s="151" t="s">
        <v>5</v>
      </c>
      <c r="U115" s="41" t="s">
        <v>38</v>
      </c>
      <c r="V115" s="152">
        <v>0</v>
      </c>
      <c r="W115" s="152">
        <f t="shared" si="1"/>
        <v>0</v>
      </c>
      <c r="X115" s="152">
        <v>0</v>
      </c>
      <c r="Y115" s="152">
        <f t="shared" si="2"/>
        <v>0</v>
      </c>
      <c r="Z115" s="152">
        <v>0</v>
      </c>
      <c r="AA115" s="153">
        <f t="shared" si="3"/>
        <v>0</v>
      </c>
      <c r="AR115" s="19" t="s">
        <v>154</v>
      </c>
      <c r="AT115" s="19" t="s">
        <v>159</v>
      </c>
      <c r="AU115" s="19" t="s">
        <v>71</v>
      </c>
      <c r="AY115" s="19" t="s">
        <v>139</v>
      </c>
      <c r="BE115" s="154">
        <f t="shared" si="4"/>
        <v>0</v>
      </c>
      <c r="BF115" s="154">
        <f t="shared" si="5"/>
        <v>0</v>
      </c>
      <c r="BG115" s="154">
        <f t="shared" si="6"/>
        <v>0</v>
      </c>
      <c r="BH115" s="154">
        <f t="shared" si="7"/>
        <v>0</v>
      </c>
      <c r="BI115" s="154">
        <f t="shared" si="8"/>
        <v>0</v>
      </c>
      <c r="BJ115" s="19" t="s">
        <v>81</v>
      </c>
      <c r="BK115" s="155">
        <f t="shared" si="9"/>
        <v>0</v>
      </c>
      <c r="BL115" s="19" t="s">
        <v>144</v>
      </c>
      <c r="BM115" s="19" t="s">
        <v>195</v>
      </c>
    </row>
    <row r="116" spans="2:65" s="1" customFormat="1" ht="25.5" customHeight="1">
      <c r="B116" s="145"/>
      <c r="C116" s="156" t="s">
        <v>71</v>
      </c>
      <c r="D116" s="156" t="s">
        <v>159</v>
      </c>
      <c r="E116" s="157" t="s">
        <v>185</v>
      </c>
      <c r="F116" s="217" t="s">
        <v>529</v>
      </c>
      <c r="G116" s="217"/>
      <c r="H116" s="217"/>
      <c r="I116" s="217"/>
      <c r="J116" s="158" t="s">
        <v>170</v>
      </c>
      <c r="K116" s="159">
        <v>1</v>
      </c>
      <c r="L116" s="218">
        <v>0</v>
      </c>
      <c r="M116" s="218"/>
      <c r="N116" s="218">
        <f t="shared" si="0"/>
        <v>0</v>
      </c>
      <c r="O116" s="206"/>
      <c r="P116" s="206"/>
      <c r="Q116" s="206"/>
      <c r="R116" s="150"/>
      <c r="T116" s="151" t="s">
        <v>5</v>
      </c>
      <c r="U116" s="41" t="s">
        <v>38</v>
      </c>
      <c r="V116" s="152">
        <v>0</v>
      </c>
      <c r="W116" s="152">
        <f t="shared" si="1"/>
        <v>0</v>
      </c>
      <c r="X116" s="152">
        <v>0</v>
      </c>
      <c r="Y116" s="152">
        <f t="shared" si="2"/>
        <v>0</v>
      </c>
      <c r="Z116" s="152">
        <v>0</v>
      </c>
      <c r="AA116" s="153">
        <f t="shared" si="3"/>
        <v>0</v>
      </c>
      <c r="AR116" s="19" t="s">
        <v>154</v>
      </c>
      <c r="AT116" s="19" t="s">
        <v>159</v>
      </c>
      <c r="AU116" s="19" t="s">
        <v>71</v>
      </c>
      <c r="AY116" s="19" t="s">
        <v>139</v>
      </c>
      <c r="BE116" s="154">
        <f t="shared" si="4"/>
        <v>0</v>
      </c>
      <c r="BF116" s="154">
        <f t="shared" si="5"/>
        <v>0</v>
      </c>
      <c r="BG116" s="154">
        <f t="shared" si="6"/>
        <v>0</v>
      </c>
      <c r="BH116" s="154">
        <f t="shared" si="7"/>
        <v>0</v>
      </c>
      <c r="BI116" s="154">
        <f t="shared" si="8"/>
        <v>0</v>
      </c>
      <c r="BJ116" s="19" t="s">
        <v>81</v>
      </c>
      <c r="BK116" s="155">
        <f t="shared" si="9"/>
        <v>0</v>
      </c>
      <c r="BL116" s="19" t="s">
        <v>144</v>
      </c>
      <c r="BM116" s="19" t="s">
        <v>202</v>
      </c>
    </row>
    <row r="117" spans="2:65" s="1" customFormat="1" ht="25.5" customHeight="1">
      <c r="B117" s="145"/>
      <c r="C117" s="146" t="s">
        <v>71</v>
      </c>
      <c r="D117" s="146" t="s">
        <v>140</v>
      </c>
      <c r="E117" s="147" t="s">
        <v>530</v>
      </c>
      <c r="F117" s="205" t="s">
        <v>531</v>
      </c>
      <c r="G117" s="205"/>
      <c r="H117" s="205"/>
      <c r="I117" s="205"/>
      <c r="J117" s="148" t="s">
        <v>143</v>
      </c>
      <c r="K117" s="149">
        <v>135</v>
      </c>
      <c r="L117" s="218">
        <v>0</v>
      </c>
      <c r="M117" s="218"/>
      <c r="N117" s="206">
        <f t="shared" si="0"/>
        <v>0</v>
      </c>
      <c r="O117" s="206"/>
      <c r="P117" s="206"/>
      <c r="Q117" s="206"/>
      <c r="R117" s="150"/>
      <c r="T117" s="151" t="s">
        <v>5</v>
      </c>
      <c r="U117" s="41" t="s">
        <v>38</v>
      </c>
      <c r="V117" s="152">
        <v>0</v>
      </c>
      <c r="W117" s="152">
        <f t="shared" si="1"/>
        <v>0</v>
      </c>
      <c r="X117" s="152">
        <v>0</v>
      </c>
      <c r="Y117" s="152">
        <f t="shared" si="2"/>
        <v>0</v>
      </c>
      <c r="Z117" s="152">
        <v>0</v>
      </c>
      <c r="AA117" s="153">
        <f t="shared" si="3"/>
        <v>0</v>
      </c>
      <c r="AR117" s="19" t="s">
        <v>144</v>
      </c>
      <c r="AT117" s="19" t="s">
        <v>140</v>
      </c>
      <c r="AU117" s="19" t="s">
        <v>71</v>
      </c>
      <c r="AY117" s="19" t="s">
        <v>139</v>
      </c>
      <c r="BE117" s="154">
        <f t="shared" si="4"/>
        <v>0</v>
      </c>
      <c r="BF117" s="154">
        <f t="shared" si="5"/>
        <v>0</v>
      </c>
      <c r="BG117" s="154">
        <f t="shared" si="6"/>
        <v>0</v>
      </c>
      <c r="BH117" s="154">
        <f t="shared" si="7"/>
        <v>0</v>
      </c>
      <c r="BI117" s="154">
        <f t="shared" si="8"/>
        <v>0</v>
      </c>
      <c r="BJ117" s="19" t="s">
        <v>81</v>
      </c>
      <c r="BK117" s="155">
        <f t="shared" si="9"/>
        <v>0</v>
      </c>
      <c r="BL117" s="19" t="s">
        <v>144</v>
      </c>
      <c r="BM117" s="19" t="s">
        <v>209</v>
      </c>
    </row>
    <row r="118" spans="2:65" s="1" customFormat="1" ht="38.25" customHeight="1">
      <c r="B118" s="145"/>
      <c r="C118" s="146" t="s">
        <v>71</v>
      </c>
      <c r="D118" s="146" t="s">
        <v>140</v>
      </c>
      <c r="E118" s="147" t="s">
        <v>532</v>
      </c>
      <c r="F118" s="205" t="s">
        <v>533</v>
      </c>
      <c r="G118" s="205"/>
      <c r="H118" s="205"/>
      <c r="I118" s="205"/>
      <c r="J118" s="148" t="s">
        <v>143</v>
      </c>
      <c r="K118" s="149">
        <v>250</v>
      </c>
      <c r="L118" s="218">
        <v>0</v>
      </c>
      <c r="M118" s="218"/>
      <c r="N118" s="206">
        <f t="shared" si="0"/>
        <v>0</v>
      </c>
      <c r="O118" s="206"/>
      <c r="P118" s="206"/>
      <c r="Q118" s="206"/>
      <c r="R118" s="150"/>
      <c r="T118" s="151" t="s">
        <v>5</v>
      </c>
      <c r="U118" s="41" t="s">
        <v>38</v>
      </c>
      <c r="V118" s="152">
        <v>0</v>
      </c>
      <c r="W118" s="152">
        <f t="shared" si="1"/>
        <v>0</v>
      </c>
      <c r="X118" s="152">
        <v>0</v>
      </c>
      <c r="Y118" s="152">
        <f t="shared" si="2"/>
        <v>0</v>
      </c>
      <c r="Z118" s="152">
        <v>0</v>
      </c>
      <c r="AA118" s="153">
        <f t="shared" si="3"/>
        <v>0</v>
      </c>
      <c r="AR118" s="19" t="s">
        <v>144</v>
      </c>
      <c r="AT118" s="19" t="s">
        <v>140</v>
      </c>
      <c r="AU118" s="19" t="s">
        <v>71</v>
      </c>
      <c r="AY118" s="19" t="s">
        <v>139</v>
      </c>
      <c r="BE118" s="154">
        <f t="shared" si="4"/>
        <v>0</v>
      </c>
      <c r="BF118" s="154">
        <f t="shared" si="5"/>
        <v>0</v>
      </c>
      <c r="BG118" s="154">
        <f t="shared" si="6"/>
        <v>0</v>
      </c>
      <c r="BH118" s="154">
        <f t="shared" si="7"/>
        <v>0</v>
      </c>
      <c r="BI118" s="154">
        <f t="shared" si="8"/>
        <v>0</v>
      </c>
      <c r="BJ118" s="19" t="s">
        <v>81</v>
      </c>
      <c r="BK118" s="155">
        <f t="shared" si="9"/>
        <v>0</v>
      </c>
      <c r="BL118" s="19" t="s">
        <v>144</v>
      </c>
      <c r="BM118" s="19" t="s">
        <v>213</v>
      </c>
    </row>
    <row r="119" spans="2:65" s="1" customFormat="1" ht="25.5" customHeight="1">
      <c r="B119" s="145"/>
      <c r="C119" s="146" t="s">
        <v>71</v>
      </c>
      <c r="D119" s="146" t="s">
        <v>140</v>
      </c>
      <c r="E119" s="147" t="s">
        <v>534</v>
      </c>
      <c r="F119" s="205" t="s">
        <v>535</v>
      </c>
      <c r="G119" s="205"/>
      <c r="H119" s="205"/>
      <c r="I119" s="205"/>
      <c r="J119" s="148" t="s">
        <v>170</v>
      </c>
      <c r="K119" s="149">
        <v>40</v>
      </c>
      <c r="L119" s="218">
        <v>0</v>
      </c>
      <c r="M119" s="218"/>
      <c r="N119" s="206">
        <f t="shared" si="0"/>
        <v>0</v>
      </c>
      <c r="O119" s="206"/>
      <c r="P119" s="206"/>
      <c r="Q119" s="206"/>
      <c r="R119" s="150"/>
      <c r="T119" s="151" t="s">
        <v>5</v>
      </c>
      <c r="U119" s="41" t="s">
        <v>38</v>
      </c>
      <c r="V119" s="152">
        <v>0</v>
      </c>
      <c r="W119" s="152">
        <f t="shared" si="1"/>
        <v>0</v>
      </c>
      <c r="X119" s="152">
        <v>0</v>
      </c>
      <c r="Y119" s="152">
        <f t="shared" si="2"/>
        <v>0</v>
      </c>
      <c r="Z119" s="152">
        <v>0</v>
      </c>
      <c r="AA119" s="153">
        <f t="shared" si="3"/>
        <v>0</v>
      </c>
      <c r="AR119" s="19" t="s">
        <v>144</v>
      </c>
      <c r="AT119" s="19" t="s">
        <v>140</v>
      </c>
      <c r="AU119" s="19" t="s">
        <v>71</v>
      </c>
      <c r="AY119" s="19" t="s">
        <v>139</v>
      </c>
      <c r="BE119" s="154">
        <f t="shared" si="4"/>
        <v>0</v>
      </c>
      <c r="BF119" s="154">
        <f t="shared" si="5"/>
        <v>0</v>
      </c>
      <c r="BG119" s="154">
        <f t="shared" si="6"/>
        <v>0</v>
      </c>
      <c r="BH119" s="154">
        <f t="shared" si="7"/>
        <v>0</v>
      </c>
      <c r="BI119" s="154">
        <f t="shared" si="8"/>
        <v>0</v>
      </c>
      <c r="BJ119" s="19" t="s">
        <v>81</v>
      </c>
      <c r="BK119" s="155">
        <f t="shared" si="9"/>
        <v>0</v>
      </c>
      <c r="BL119" s="19" t="s">
        <v>144</v>
      </c>
      <c r="BM119" s="19" t="s">
        <v>216</v>
      </c>
    </row>
    <row r="120" spans="2:65" s="1" customFormat="1" ht="38.25" customHeight="1">
      <c r="B120" s="145"/>
      <c r="C120" s="146" t="s">
        <v>71</v>
      </c>
      <c r="D120" s="146" t="s">
        <v>140</v>
      </c>
      <c r="E120" s="147" t="s">
        <v>536</v>
      </c>
      <c r="F120" s="205" t="s">
        <v>537</v>
      </c>
      <c r="G120" s="205"/>
      <c r="H120" s="205"/>
      <c r="I120" s="205"/>
      <c r="J120" s="148" t="s">
        <v>170</v>
      </c>
      <c r="K120" s="149">
        <v>40</v>
      </c>
      <c r="L120" s="218">
        <v>0</v>
      </c>
      <c r="M120" s="218"/>
      <c r="N120" s="206">
        <f t="shared" si="0"/>
        <v>0</v>
      </c>
      <c r="O120" s="206"/>
      <c r="P120" s="206"/>
      <c r="Q120" s="206"/>
      <c r="R120" s="150"/>
      <c r="T120" s="151" t="s">
        <v>5</v>
      </c>
      <c r="U120" s="41" t="s">
        <v>38</v>
      </c>
      <c r="V120" s="152">
        <v>0</v>
      </c>
      <c r="W120" s="152">
        <f t="shared" si="1"/>
        <v>0</v>
      </c>
      <c r="X120" s="152">
        <v>0</v>
      </c>
      <c r="Y120" s="152">
        <f t="shared" si="2"/>
        <v>0</v>
      </c>
      <c r="Z120" s="152">
        <v>0</v>
      </c>
      <c r="AA120" s="153">
        <f t="shared" si="3"/>
        <v>0</v>
      </c>
      <c r="AR120" s="19" t="s">
        <v>144</v>
      </c>
      <c r="AT120" s="19" t="s">
        <v>140</v>
      </c>
      <c r="AU120" s="19" t="s">
        <v>71</v>
      </c>
      <c r="AY120" s="19" t="s">
        <v>139</v>
      </c>
      <c r="BE120" s="154">
        <f t="shared" si="4"/>
        <v>0</v>
      </c>
      <c r="BF120" s="154">
        <f t="shared" si="5"/>
        <v>0</v>
      </c>
      <c r="BG120" s="154">
        <f t="shared" si="6"/>
        <v>0</v>
      </c>
      <c r="BH120" s="154">
        <f t="shared" si="7"/>
        <v>0</v>
      </c>
      <c r="BI120" s="154">
        <f t="shared" si="8"/>
        <v>0</v>
      </c>
      <c r="BJ120" s="19" t="s">
        <v>81</v>
      </c>
      <c r="BK120" s="155">
        <f t="shared" si="9"/>
        <v>0</v>
      </c>
      <c r="BL120" s="19" t="s">
        <v>144</v>
      </c>
      <c r="BM120" s="19" t="s">
        <v>227</v>
      </c>
    </row>
    <row r="121" spans="2:65" s="1" customFormat="1" ht="25.5" customHeight="1">
      <c r="B121" s="145"/>
      <c r="C121" s="146" t="s">
        <v>71</v>
      </c>
      <c r="D121" s="146" t="s">
        <v>140</v>
      </c>
      <c r="E121" s="147" t="s">
        <v>538</v>
      </c>
      <c r="F121" s="205" t="s">
        <v>539</v>
      </c>
      <c r="G121" s="205"/>
      <c r="H121" s="205"/>
      <c r="I121" s="205"/>
      <c r="J121" s="148" t="s">
        <v>143</v>
      </c>
      <c r="K121" s="149">
        <v>250</v>
      </c>
      <c r="L121" s="218">
        <v>0</v>
      </c>
      <c r="M121" s="218"/>
      <c r="N121" s="206">
        <f t="shared" si="0"/>
        <v>0</v>
      </c>
      <c r="O121" s="206"/>
      <c r="P121" s="206"/>
      <c r="Q121" s="206"/>
      <c r="R121" s="150"/>
      <c r="T121" s="151" t="s">
        <v>5</v>
      </c>
      <c r="U121" s="41" t="s">
        <v>38</v>
      </c>
      <c r="V121" s="152">
        <v>0</v>
      </c>
      <c r="W121" s="152">
        <f t="shared" si="1"/>
        <v>0</v>
      </c>
      <c r="X121" s="152">
        <v>0</v>
      </c>
      <c r="Y121" s="152">
        <f t="shared" si="2"/>
        <v>0</v>
      </c>
      <c r="Z121" s="152">
        <v>0</v>
      </c>
      <c r="AA121" s="153">
        <f t="shared" si="3"/>
        <v>0</v>
      </c>
      <c r="AR121" s="19" t="s">
        <v>144</v>
      </c>
      <c r="AT121" s="19" t="s">
        <v>140</v>
      </c>
      <c r="AU121" s="19" t="s">
        <v>71</v>
      </c>
      <c r="AY121" s="19" t="s">
        <v>139</v>
      </c>
      <c r="BE121" s="154">
        <f t="shared" si="4"/>
        <v>0</v>
      </c>
      <c r="BF121" s="154">
        <f t="shared" si="5"/>
        <v>0</v>
      </c>
      <c r="BG121" s="154">
        <f t="shared" si="6"/>
        <v>0</v>
      </c>
      <c r="BH121" s="154">
        <f t="shared" si="7"/>
        <v>0</v>
      </c>
      <c r="BI121" s="154">
        <f t="shared" si="8"/>
        <v>0</v>
      </c>
      <c r="BJ121" s="19" t="s">
        <v>81</v>
      </c>
      <c r="BK121" s="155">
        <f t="shared" si="9"/>
        <v>0</v>
      </c>
      <c r="BL121" s="19" t="s">
        <v>144</v>
      </c>
      <c r="BM121" s="19" t="s">
        <v>238</v>
      </c>
    </row>
    <row r="122" spans="2:65" s="1" customFormat="1" ht="38.25" customHeight="1">
      <c r="B122" s="145"/>
      <c r="C122" s="146" t="s">
        <v>71</v>
      </c>
      <c r="D122" s="146" t="s">
        <v>140</v>
      </c>
      <c r="E122" s="147" t="s">
        <v>540</v>
      </c>
      <c r="F122" s="205" t="s">
        <v>541</v>
      </c>
      <c r="G122" s="205"/>
      <c r="H122" s="205"/>
      <c r="I122" s="205"/>
      <c r="J122" s="148" t="s">
        <v>170</v>
      </c>
      <c r="K122" s="149">
        <v>40</v>
      </c>
      <c r="L122" s="218">
        <v>0</v>
      </c>
      <c r="M122" s="218"/>
      <c r="N122" s="206">
        <f t="shared" si="0"/>
        <v>0</v>
      </c>
      <c r="O122" s="206"/>
      <c r="P122" s="206"/>
      <c r="Q122" s="206"/>
      <c r="R122" s="150"/>
      <c r="T122" s="151" t="s">
        <v>5</v>
      </c>
      <c r="U122" s="41" t="s">
        <v>38</v>
      </c>
      <c r="V122" s="152">
        <v>0</v>
      </c>
      <c r="W122" s="152">
        <f t="shared" si="1"/>
        <v>0</v>
      </c>
      <c r="X122" s="152">
        <v>0</v>
      </c>
      <c r="Y122" s="152">
        <f t="shared" si="2"/>
        <v>0</v>
      </c>
      <c r="Z122" s="152">
        <v>0</v>
      </c>
      <c r="AA122" s="153">
        <f t="shared" si="3"/>
        <v>0</v>
      </c>
      <c r="AR122" s="19" t="s">
        <v>144</v>
      </c>
      <c r="AT122" s="19" t="s">
        <v>140</v>
      </c>
      <c r="AU122" s="19" t="s">
        <v>71</v>
      </c>
      <c r="AY122" s="19" t="s">
        <v>139</v>
      </c>
      <c r="BE122" s="154">
        <f t="shared" si="4"/>
        <v>0</v>
      </c>
      <c r="BF122" s="154">
        <f t="shared" si="5"/>
        <v>0</v>
      </c>
      <c r="BG122" s="154">
        <f t="shared" si="6"/>
        <v>0</v>
      </c>
      <c r="BH122" s="154">
        <f t="shared" si="7"/>
        <v>0</v>
      </c>
      <c r="BI122" s="154">
        <f t="shared" si="8"/>
        <v>0</v>
      </c>
      <c r="BJ122" s="19" t="s">
        <v>81</v>
      </c>
      <c r="BK122" s="155">
        <f t="shared" si="9"/>
        <v>0</v>
      </c>
      <c r="BL122" s="19" t="s">
        <v>144</v>
      </c>
      <c r="BM122" s="19" t="s">
        <v>241</v>
      </c>
    </row>
    <row r="123" spans="2:65" s="1" customFormat="1" ht="38.25" customHeight="1">
      <c r="B123" s="145"/>
      <c r="C123" s="146" t="s">
        <v>71</v>
      </c>
      <c r="D123" s="146" t="s">
        <v>140</v>
      </c>
      <c r="E123" s="147" t="s">
        <v>542</v>
      </c>
      <c r="F123" s="205" t="s">
        <v>543</v>
      </c>
      <c r="G123" s="205"/>
      <c r="H123" s="205"/>
      <c r="I123" s="205"/>
      <c r="J123" s="148" t="s">
        <v>170</v>
      </c>
      <c r="K123" s="149">
        <v>50</v>
      </c>
      <c r="L123" s="218">
        <v>0</v>
      </c>
      <c r="M123" s="218"/>
      <c r="N123" s="206">
        <f t="shared" si="0"/>
        <v>0</v>
      </c>
      <c r="O123" s="206"/>
      <c r="P123" s="206"/>
      <c r="Q123" s="206"/>
      <c r="R123" s="150"/>
      <c r="T123" s="151" t="s">
        <v>5</v>
      </c>
      <c r="U123" s="41" t="s">
        <v>38</v>
      </c>
      <c r="V123" s="152">
        <v>0</v>
      </c>
      <c r="W123" s="152">
        <f t="shared" si="1"/>
        <v>0</v>
      </c>
      <c r="X123" s="152">
        <v>0</v>
      </c>
      <c r="Y123" s="152">
        <f t="shared" si="2"/>
        <v>0</v>
      </c>
      <c r="Z123" s="152">
        <v>0</v>
      </c>
      <c r="AA123" s="153">
        <f t="shared" si="3"/>
        <v>0</v>
      </c>
      <c r="AR123" s="19" t="s">
        <v>144</v>
      </c>
      <c r="AT123" s="19" t="s">
        <v>140</v>
      </c>
      <c r="AU123" s="19" t="s">
        <v>71</v>
      </c>
      <c r="AY123" s="19" t="s">
        <v>139</v>
      </c>
      <c r="BE123" s="154">
        <f t="shared" si="4"/>
        <v>0</v>
      </c>
      <c r="BF123" s="154">
        <f t="shared" si="5"/>
        <v>0</v>
      </c>
      <c r="BG123" s="154">
        <f t="shared" si="6"/>
        <v>0</v>
      </c>
      <c r="BH123" s="154">
        <f t="shared" si="7"/>
        <v>0</v>
      </c>
      <c r="BI123" s="154">
        <f t="shared" si="8"/>
        <v>0</v>
      </c>
      <c r="BJ123" s="19" t="s">
        <v>81</v>
      </c>
      <c r="BK123" s="155">
        <f t="shared" si="9"/>
        <v>0</v>
      </c>
      <c r="BL123" s="19" t="s">
        <v>144</v>
      </c>
      <c r="BM123" s="19" t="s">
        <v>245</v>
      </c>
    </row>
    <row r="124" spans="2:65" s="1" customFormat="1" ht="38.25" customHeight="1">
      <c r="B124" s="145"/>
      <c r="C124" s="146" t="s">
        <v>71</v>
      </c>
      <c r="D124" s="146" t="s">
        <v>140</v>
      </c>
      <c r="E124" s="147" t="s">
        <v>544</v>
      </c>
      <c r="F124" s="205" t="s">
        <v>545</v>
      </c>
      <c r="G124" s="205"/>
      <c r="H124" s="205"/>
      <c r="I124" s="205"/>
      <c r="J124" s="148" t="s">
        <v>143</v>
      </c>
      <c r="K124" s="149">
        <v>6</v>
      </c>
      <c r="L124" s="218">
        <v>0</v>
      </c>
      <c r="M124" s="218"/>
      <c r="N124" s="206">
        <f t="shared" si="0"/>
        <v>0</v>
      </c>
      <c r="O124" s="206"/>
      <c r="P124" s="206"/>
      <c r="Q124" s="206"/>
      <c r="R124" s="150"/>
      <c r="T124" s="151" t="s">
        <v>5</v>
      </c>
      <c r="U124" s="41" t="s">
        <v>38</v>
      </c>
      <c r="V124" s="152">
        <v>0</v>
      </c>
      <c r="W124" s="152">
        <f t="shared" si="1"/>
        <v>0</v>
      </c>
      <c r="X124" s="152">
        <v>0</v>
      </c>
      <c r="Y124" s="152">
        <f t="shared" si="2"/>
        <v>0</v>
      </c>
      <c r="Z124" s="152">
        <v>0</v>
      </c>
      <c r="AA124" s="153">
        <f t="shared" si="3"/>
        <v>0</v>
      </c>
      <c r="AR124" s="19" t="s">
        <v>144</v>
      </c>
      <c r="AT124" s="19" t="s">
        <v>140</v>
      </c>
      <c r="AU124" s="19" t="s">
        <v>71</v>
      </c>
      <c r="AY124" s="19" t="s">
        <v>139</v>
      </c>
      <c r="BE124" s="154">
        <f t="shared" si="4"/>
        <v>0</v>
      </c>
      <c r="BF124" s="154">
        <f t="shared" si="5"/>
        <v>0</v>
      </c>
      <c r="BG124" s="154">
        <f t="shared" si="6"/>
        <v>0</v>
      </c>
      <c r="BH124" s="154">
        <f t="shared" si="7"/>
        <v>0</v>
      </c>
      <c r="BI124" s="154">
        <f t="shared" si="8"/>
        <v>0</v>
      </c>
      <c r="BJ124" s="19" t="s">
        <v>81</v>
      </c>
      <c r="BK124" s="155">
        <f t="shared" si="9"/>
        <v>0</v>
      </c>
      <c r="BL124" s="19" t="s">
        <v>144</v>
      </c>
      <c r="BM124" s="19" t="s">
        <v>255</v>
      </c>
    </row>
    <row r="125" spans="2:65" s="1" customFormat="1" ht="25.5" customHeight="1">
      <c r="B125" s="145"/>
      <c r="C125" s="146" t="s">
        <v>71</v>
      </c>
      <c r="D125" s="146" t="s">
        <v>140</v>
      </c>
      <c r="E125" s="147" t="s">
        <v>171</v>
      </c>
      <c r="F125" s="205" t="s">
        <v>546</v>
      </c>
      <c r="G125" s="205"/>
      <c r="H125" s="205"/>
      <c r="I125" s="205"/>
      <c r="J125" s="148" t="s">
        <v>170</v>
      </c>
      <c r="K125" s="149">
        <v>400</v>
      </c>
      <c r="L125" s="218">
        <v>0</v>
      </c>
      <c r="M125" s="218"/>
      <c r="N125" s="206">
        <f t="shared" si="0"/>
        <v>0</v>
      </c>
      <c r="O125" s="206"/>
      <c r="P125" s="206"/>
      <c r="Q125" s="206"/>
      <c r="R125" s="150"/>
      <c r="T125" s="151" t="s">
        <v>5</v>
      </c>
      <c r="U125" s="41" t="s">
        <v>38</v>
      </c>
      <c r="V125" s="152">
        <v>0</v>
      </c>
      <c r="W125" s="152">
        <f t="shared" si="1"/>
        <v>0</v>
      </c>
      <c r="X125" s="152">
        <v>0</v>
      </c>
      <c r="Y125" s="152">
        <f t="shared" si="2"/>
        <v>0</v>
      </c>
      <c r="Z125" s="152">
        <v>0</v>
      </c>
      <c r="AA125" s="153">
        <f t="shared" si="3"/>
        <v>0</v>
      </c>
      <c r="AR125" s="19" t="s">
        <v>144</v>
      </c>
      <c r="AT125" s="19" t="s">
        <v>140</v>
      </c>
      <c r="AU125" s="19" t="s">
        <v>71</v>
      </c>
      <c r="AY125" s="19" t="s">
        <v>139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9" t="s">
        <v>81</v>
      </c>
      <c r="BK125" s="155">
        <f t="shared" si="9"/>
        <v>0</v>
      </c>
      <c r="BL125" s="19" t="s">
        <v>144</v>
      </c>
      <c r="BM125" s="19" t="s">
        <v>266</v>
      </c>
    </row>
    <row r="126" spans="2:65" s="1" customFormat="1" ht="16.5" customHeight="1">
      <c r="B126" s="145"/>
      <c r="C126" s="146" t="s">
        <v>71</v>
      </c>
      <c r="D126" s="146" t="s">
        <v>140</v>
      </c>
      <c r="E126" s="147" t="s">
        <v>547</v>
      </c>
      <c r="F126" s="205" t="s">
        <v>548</v>
      </c>
      <c r="G126" s="205"/>
      <c r="H126" s="205"/>
      <c r="I126" s="205"/>
      <c r="J126" s="148" t="s">
        <v>170</v>
      </c>
      <c r="K126" s="149">
        <v>2</v>
      </c>
      <c r="L126" s="218">
        <v>0</v>
      </c>
      <c r="M126" s="218"/>
      <c r="N126" s="206">
        <f t="shared" si="0"/>
        <v>0</v>
      </c>
      <c r="O126" s="206"/>
      <c r="P126" s="206"/>
      <c r="Q126" s="206"/>
      <c r="R126" s="150"/>
      <c r="T126" s="151" t="s">
        <v>5</v>
      </c>
      <c r="U126" s="41" t="s">
        <v>38</v>
      </c>
      <c r="V126" s="152">
        <v>0</v>
      </c>
      <c r="W126" s="152">
        <f t="shared" si="1"/>
        <v>0</v>
      </c>
      <c r="X126" s="152">
        <v>0</v>
      </c>
      <c r="Y126" s="152">
        <f t="shared" si="2"/>
        <v>0</v>
      </c>
      <c r="Z126" s="152">
        <v>0</v>
      </c>
      <c r="AA126" s="153">
        <f t="shared" si="3"/>
        <v>0</v>
      </c>
      <c r="AR126" s="19" t="s">
        <v>144</v>
      </c>
      <c r="AT126" s="19" t="s">
        <v>140</v>
      </c>
      <c r="AU126" s="19" t="s">
        <v>71</v>
      </c>
      <c r="AY126" s="19" t="s">
        <v>139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9" t="s">
        <v>81</v>
      </c>
      <c r="BK126" s="155">
        <f t="shared" si="9"/>
        <v>0</v>
      </c>
      <c r="BL126" s="19" t="s">
        <v>144</v>
      </c>
      <c r="BM126" s="19" t="s">
        <v>269</v>
      </c>
    </row>
    <row r="127" spans="2:65" s="1" customFormat="1" ht="16.5" customHeight="1">
      <c r="B127" s="145"/>
      <c r="C127" s="146" t="s">
        <v>71</v>
      </c>
      <c r="D127" s="146" t="s">
        <v>140</v>
      </c>
      <c r="E127" s="147" t="s">
        <v>175</v>
      </c>
      <c r="F127" s="205" t="s">
        <v>549</v>
      </c>
      <c r="G127" s="205"/>
      <c r="H127" s="205"/>
      <c r="I127" s="205"/>
      <c r="J127" s="148" t="s">
        <v>170</v>
      </c>
      <c r="K127" s="149">
        <v>1</v>
      </c>
      <c r="L127" s="218">
        <v>0</v>
      </c>
      <c r="M127" s="218"/>
      <c r="N127" s="206">
        <f t="shared" si="0"/>
        <v>0</v>
      </c>
      <c r="O127" s="206"/>
      <c r="P127" s="206"/>
      <c r="Q127" s="206"/>
      <c r="R127" s="150"/>
      <c r="T127" s="151" t="s">
        <v>5</v>
      </c>
      <c r="U127" s="41" t="s">
        <v>38</v>
      </c>
      <c r="V127" s="152">
        <v>0</v>
      </c>
      <c r="W127" s="152">
        <f t="shared" si="1"/>
        <v>0</v>
      </c>
      <c r="X127" s="152">
        <v>0</v>
      </c>
      <c r="Y127" s="152">
        <f t="shared" si="2"/>
        <v>0</v>
      </c>
      <c r="Z127" s="152">
        <v>0</v>
      </c>
      <c r="AA127" s="153">
        <f t="shared" si="3"/>
        <v>0</v>
      </c>
      <c r="AR127" s="19" t="s">
        <v>144</v>
      </c>
      <c r="AT127" s="19" t="s">
        <v>140</v>
      </c>
      <c r="AU127" s="19" t="s">
        <v>71</v>
      </c>
      <c r="AY127" s="19" t="s">
        <v>139</v>
      </c>
      <c r="BE127" s="154">
        <f t="shared" si="4"/>
        <v>0</v>
      </c>
      <c r="BF127" s="154">
        <f t="shared" si="5"/>
        <v>0</v>
      </c>
      <c r="BG127" s="154">
        <f t="shared" si="6"/>
        <v>0</v>
      </c>
      <c r="BH127" s="154">
        <f t="shared" si="7"/>
        <v>0</v>
      </c>
      <c r="BI127" s="154">
        <f t="shared" si="8"/>
        <v>0</v>
      </c>
      <c r="BJ127" s="19" t="s">
        <v>81</v>
      </c>
      <c r="BK127" s="155">
        <f t="shared" si="9"/>
        <v>0</v>
      </c>
      <c r="BL127" s="19" t="s">
        <v>144</v>
      </c>
      <c r="BM127" s="19" t="s">
        <v>273</v>
      </c>
    </row>
    <row r="128" spans="2:65" s="1" customFormat="1" ht="16.5" customHeight="1">
      <c r="B128" s="145"/>
      <c r="C128" s="146" t="s">
        <v>71</v>
      </c>
      <c r="D128" s="146" t="s">
        <v>140</v>
      </c>
      <c r="E128" s="147" t="s">
        <v>196</v>
      </c>
      <c r="F128" s="205" t="s">
        <v>550</v>
      </c>
      <c r="G128" s="205"/>
      <c r="H128" s="205"/>
      <c r="I128" s="205"/>
      <c r="J128" s="148" t="s">
        <v>170</v>
      </c>
      <c r="K128" s="149">
        <v>1</v>
      </c>
      <c r="L128" s="218">
        <v>0</v>
      </c>
      <c r="M128" s="218"/>
      <c r="N128" s="206">
        <f t="shared" si="0"/>
        <v>0</v>
      </c>
      <c r="O128" s="206"/>
      <c r="P128" s="206"/>
      <c r="Q128" s="206"/>
      <c r="R128" s="150"/>
      <c r="T128" s="151" t="s">
        <v>5</v>
      </c>
      <c r="U128" s="41" t="s">
        <v>38</v>
      </c>
      <c r="V128" s="152">
        <v>0</v>
      </c>
      <c r="W128" s="152">
        <f t="shared" si="1"/>
        <v>0</v>
      </c>
      <c r="X128" s="152">
        <v>0</v>
      </c>
      <c r="Y128" s="152">
        <f t="shared" si="2"/>
        <v>0</v>
      </c>
      <c r="Z128" s="152">
        <v>0</v>
      </c>
      <c r="AA128" s="153">
        <f t="shared" si="3"/>
        <v>0</v>
      </c>
      <c r="AR128" s="19" t="s">
        <v>144</v>
      </c>
      <c r="AT128" s="19" t="s">
        <v>140</v>
      </c>
      <c r="AU128" s="19" t="s">
        <v>71</v>
      </c>
      <c r="AY128" s="19" t="s">
        <v>139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9" t="s">
        <v>81</v>
      </c>
      <c r="BK128" s="155">
        <f t="shared" si="9"/>
        <v>0</v>
      </c>
      <c r="BL128" s="19" t="s">
        <v>144</v>
      </c>
      <c r="BM128" s="19" t="s">
        <v>276</v>
      </c>
    </row>
    <row r="129" spans="2:65" s="1" customFormat="1" ht="25.5" customHeight="1">
      <c r="B129" s="145"/>
      <c r="C129" s="146" t="s">
        <v>71</v>
      </c>
      <c r="D129" s="146" t="s">
        <v>140</v>
      </c>
      <c r="E129" s="147" t="s">
        <v>203</v>
      </c>
      <c r="F129" s="205" t="s">
        <v>551</v>
      </c>
      <c r="G129" s="205"/>
      <c r="H129" s="205"/>
      <c r="I129" s="205"/>
      <c r="J129" s="148" t="s">
        <v>170</v>
      </c>
      <c r="K129" s="149">
        <v>10</v>
      </c>
      <c r="L129" s="218">
        <v>0</v>
      </c>
      <c r="M129" s="218"/>
      <c r="N129" s="206">
        <f t="shared" si="0"/>
        <v>0</v>
      </c>
      <c r="O129" s="206"/>
      <c r="P129" s="206"/>
      <c r="Q129" s="206"/>
      <c r="R129" s="150"/>
      <c r="T129" s="151" t="s">
        <v>5</v>
      </c>
      <c r="U129" s="160" t="s">
        <v>38</v>
      </c>
      <c r="V129" s="161">
        <v>0</v>
      </c>
      <c r="W129" s="161">
        <f t="shared" si="1"/>
        <v>0</v>
      </c>
      <c r="X129" s="161">
        <v>0</v>
      </c>
      <c r="Y129" s="161">
        <f t="shared" si="2"/>
        <v>0</v>
      </c>
      <c r="Z129" s="161">
        <v>0</v>
      </c>
      <c r="AA129" s="162">
        <f t="shared" si="3"/>
        <v>0</v>
      </c>
      <c r="AR129" s="19" t="s">
        <v>144</v>
      </c>
      <c r="AT129" s="19" t="s">
        <v>140</v>
      </c>
      <c r="AU129" s="19" t="s">
        <v>71</v>
      </c>
      <c r="AY129" s="19" t="s">
        <v>139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9" t="s">
        <v>81</v>
      </c>
      <c r="BK129" s="155">
        <f t="shared" si="9"/>
        <v>0</v>
      </c>
      <c r="BL129" s="19" t="s">
        <v>144</v>
      </c>
      <c r="BM129" s="19" t="s">
        <v>283</v>
      </c>
    </row>
    <row r="130" spans="2:65" s="1" customFormat="1" ht="6.95" customHeight="1">
      <c r="B130" s="56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8"/>
    </row>
  </sheetData>
  <mergeCells count="11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90:Q90"/>
    <mergeCell ref="L92:Q92"/>
    <mergeCell ref="C98:Q98"/>
    <mergeCell ref="F100:P100"/>
    <mergeCell ref="F101:P101"/>
    <mergeCell ref="M103:P103"/>
    <mergeCell ref="M105:Q105"/>
    <mergeCell ref="M106:Q106"/>
    <mergeCell ref="F108:I108"/>
    <mergeCell ref="L108:M108"/>
    <mergeCell ref="N108:Q108"/>
    <mergeCell ref="F110:I110"/>
    <mergeCell ref="L110:M110"/>
    <mergeCell ref="N110:Q110"/>
    <mergeCell ref="F111:I111"/>
    <mergeCell ref="L111:M111"/>
    <mergeCell ref="N111:Q111"/>
    <mergeCell ref="F112:I112"/>
    <mergeCell ref="L112:M112"/>
    <mergeCell ref="N112:Q112"/>
    <mergeCell ref="F113:I113"/>
    <mergeCell ref="L113:M113"/>
    <mergeCell ref="N113:Q113"/>
    <mergeCell ref="F114:I114"/>
    <mergeCell ref="L114:M114"/>
    <mergeCell ref="N114:Q114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24:I124"/>
    <mergeCell ref="L124:M124"/>
    <mergeCell ref="N124:Q124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8:I128"/>
    <mergeCell ref="L128:M128"/>
    <mergeCell ref="N128:Q128"/>
    <mergeCell ref="F129:I129"/>
    <mergeCell ref="L129:M129"/>
    <mergeCell ref="N129:Q129"/>
    <mergeCell ref="N109:Q109"/>
    <mergeCell ref="H1:K1"/>
    <mergeCell ref="S2:AC2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2:I122"/>
    <mergeCell ref="L122:M122"/>
    <mergeCell ref="N122:Q122"/>
    <mergeCell ref="F123:I123"/>
    <mergeCell ref="L123:M123"/>
    <mergeCell ref="N123:Q123"/>
  </mergeCells>
  <hyperlinks>
    <hyperlink ref="F1:G1" location="C2" display="1) Krycí list rozpočtu"/>
    <hyperlink ref="H1:K1" location="C86" display="2) Rekapitulácia rozpočtu"/>
    <hyperlink ref="L1" location="C108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0011 - Rekonštrukcia - 00...</vt:lpstr>
      <vt:lpstr>02 - KD Bodiná elekt - 02...</vt:lpstr>
      <vt:lpstr>04 - K D Bodiná Sado - 04...</vt:lpstr>
      <vt:lpstr>'0011 - Rekonštrukcia - 00...'!Názvy_tlače</vt:lpstr>
      <vt:lpstr>'02 - KD Bodiná elekt - 02...'!Názvy_tlače</vt:lpstr>
      <vt:lpstr>'04 - K D Bodiná Sado - 04...'!Názvy_tlače</vt:lpstr>
      <vt:lpstr>'Rekapitulácia stavby'!Názvy_tlače</vt:lpstr>
      <vt:lpstr>'0011 - Rekonštrukcia - 00...'!Oblasť_tlače</vt:lpstr>
      <vt:lpstr>'02 - KD Bodiná elekt - 02...'!Oblasť_tlače</vt:lpstr>
      <vt:lpstr>'04 - K D Bodiná Sado - 04...'!Oblasť_tlače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Stano Zúbek</dc:creator>
  <cp:lastModifiedBy>Mária</cp:lastModifiedBy>
  <dcterms:created xsi:type="dcterms:W3CDTF">2017-11-08T19:35:59Z</dcterms:created>
  <dcterms:modified xsi:type="dcterms:W3CDTF">2017-11-14T06:51:59Z</dcterms:modified>
</cp:coreProperties>
</file>