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pprofit\work\VEREJNÉ OBSTARÁVANIA\2017\Bodiná\7.4.5Kulturák\Výzva ostrá\Príloha č. 1 Výkaz výmer\"/>
    </mc:Choice>
  </mc:AlternateContent>
  <bookViews>
    <workbookView xWindow="0" yWindow="0" windowWidth="14715" windowHeight="5865" activeTab="1"/>
  </bookViews>
  <sheets>
    <sheet name="Rekapitulácia stavby" sheetId="1" r:id="rId1"/>
    <sheet name="0011 - Rekonštrukcia - 00..." sheetId="2" r:id="rId2"/>
    <sheet name="02 - KD Bodiná elekt - 02..." sheetId="3" r:id="rId3"/>
    <sheet name="02 - KD Bodin e (1) - 02 ..." sheetId="4" r:id="rId4"/>
  </sheets>
  <definedNames>
    <definedName name="_xlnm.Print_Titles" localSheetId="1">'0011 - Rekonštrukcia - 00...'!$119:$119</definedName>
    <definedName name="_xlnm.Print_Titles" localSheetId="3">'02 - KD Bodin e (1) - 02 ...'!$108:$108</definedName>
    <definedName name="_xlnm.Print_Titles" localSheetId="2">'02 - KD Bodiná elekt - 02...'!$108:$108</definedName>
    <definedName name="_xlnm.Print_Titles" localSheetId="0">'Rekapitulácia stavby'!$85:$85</definedName>
    <definedName name="_xlnm.Print_Area" localSheetId="1">'0011 - Rekonštrukcia - 00...'!$C$4:$Q$70,'0011 - Rekonštrukcia - 00...'!$C$76:$Q$103,'0011 - Rekonštrukcia - 00...'!$C$109:$Q$169</definedName>
    <definedName name="_xlnm.Print_Area" localSheetId="3">'02 - KD Bodin e (1) - 02 ...'!$C$4:$Q$70,'02 - KD Bodin e (1) - 02 ...'!$C$76:$Q$92,'02 - KD Bodin e (1) - 02 ...'!$C$98:$Q$170</definedName>
    <definedName name="_xlnm.Print_Area" localSheetId="2">'02 - KD Bodiná elekt - 02...'!$C$4:$Q$70,'02 - KD Bodiná elekt - 02...'!$C$76:$Q$92,'02 - KD Bodiná elekt - 02...'!$C$98:$Q$119</definedName>
    <definedName name="_xlnm.Print_Area" localSheetId="0">'Rekapitulácia stavby'!$C$4:$AP$70,'Rekapitulácia stavby'!$C$76:$AP$94</definedName>
  </definedNames>
  <calcPr calcId="152511"/>
</workbook>
</file>

<file path=xl/calcChain.xml><?xml version="1.0" encoding="utf-8"?>
<calcChain xmlns="http://schemas.openxmlformats.org/spreadsheetml/2006/main">
  <c r="AY90" i="1" l="1"/>
  <c r="AX90" i="1"/>
  <c r="BI170" i="4"/>
  <c r="BH170" i="4"/>
  <c r="BG170" i="4"/>
  <c r="BE170" i="4"/>
  <c r="AA170" i="4"/>
  <c r="Y170" i="4"/>
  <c r="W170" i="4"/>
  <c r="BK170" i="4"/>
  <c r="N170" i="4"/>
  <c r="BF170" i="4" s="1"/>
  <c r="BI169" i="4"/>
  <c r="BH169" i="4"/>
  <c r="BG169" i="4"/>
  <c r="BE169" i="4"/>
  <c r="AA169" i="4"/>
  <c r="Y169" i="4"/>
  <c r="W169" i="4"/>
  <c r="BK169" i="4"/>
  <c r="N169" i="4"/>
  <c r="BF169" i="4" s="1"/>
  <c r="BI168" i="4"/>
  <c r="BH168" i="4"/>
  <c r="BG168" i="4"/>
  <c r="BE168" i="4"/>
  <c r="AA168" i="4"/>
  <c r="Y168" i="4"/>
  <c r="W168" i="4"/>
  <c r="BK168" i="4"/>
  <c r="N168" i="4"/>
  <c r="BF168" i="4" s="1"/>
  <c r="BI167" i="4"/>
  <c r="BH167" i="4"/>
  <c r="BG167" i="4"/>
  <c r="BE167" i="4"/>
  <c r="AA167" i="4"/>
  <c r="Y167" i="4"/>
  <c r="W167" i="4"/>
  <c r="BK167" i="4"/>
  <c r="N167" i="4"/>
  <c r="BF167" i="4"/>
  <c r="BI166" i="4"/>
  <c r="BH166" i="4"/>
  <c r="BG166" i="4"/>
  <c r="BE166" i="4"/>
  <c r="AA166" i="4"/>
  <c r="Y166" i="4"/>
  <c r="W166" i="4"/>
  <c r="BK166" i="4"/>
  <c r="N166" i="4"/>
  <c r="BF166" i="4" s="1"/>
  <c r="BI165" i="4"/>
  <c r="BH165" i="4"/>
  <c r="BG165" i="4"/>
  <c r="BE165" i="4"/>
  <c r="AA165" i="4"/>
  <c r="Y165" i="4"/>
  <c r="W165" i="4"/>
  <c r="BK165" i="4"/>
  <c r="N165" i="4"/>
  <c r="BF165" i="4" s="1"/>
  <c r="BI164" i="4"/>
  <c r="BH164" i="4"/>
  <c r="BG164" i="4"/>
  <c r="BE164" i="4"/>
  <c r="AA164" i="4"/>
  <c r="Y164" i="4"/>
  <c r="W164" i="4"/>
  <c r="BK164" i="4"/>
  <c r="N164" i="4"/>
  <c r="BF164" i="4" s="1"/>
  <c r="BI163" i="4"/>
  <c r="BH163" i="4"/>
  <c r="BG163" i="4"/>
  <c r="BE163" i="4"/>
  <c r="AA163" i="4"/>
  <c r="Y163" i="4"/>
  <c r="W163" i="4"/>
  <c r="BK163" i="4"/>
  <c r="N163" i="4"/>
  <c r="BF163" i="4" s="1"/>
  <c r="BI162" i="4"/>
  <c r="BH162" i="4"/>
  <c r="BG162" i="4"/>
  <c r="BE162" i="4"/>
  <c r="AA162" i="4"/>
  <c r="Y162" i="4"/>
  <c r="W162" i="4"/>
  <c r="BK162" i="4"/>
  <c r="N162" i="4"/>
  <c r="BF162" i="4" s="1"/>
  <c r="BI161" i="4"/>
  <c r="BH161" i="4"/>
  <c r="BG161" i="4"/>
  <c r="BE161" i="4"/>
  <c r="AA161" i="4"/>
  <c r="Y161" i="4"/>
  <c r="W161" i="4"/>
  <c r="BK161" i="4"/>
  <c r="N161" i="4"/>
  <c r="BF161" i="4"/>
  <c r="BI160" i="4"/>
  <c r="BH160" i="4"/>
  <c r="BG160" i="4"/>
  <c r="BE160" i="4"/>
  <c r="AA160" i="4"/>
  <c r="Y160" i="4"/>
  <c r="W160" i="4"/>
  <c r="BK160" i="4"/>
  <c r="N160" i="4"/>
  <c r="BF160" i="4" s="1"/>
  <c r="BI159" i="4"/>
  <c r="BH159" i="4"/>
  <c r="BG159" i="4"/>
  <c r="BE159" i="4"/>
  <c r="AA159" i="4"/>
  <c r="Y159" i="4"/>
  <c r="W159" i="4"/>
  <c r="BK159" i="4"/>
  <c r="N159" i="4"/>
  <c r="BF159" i="4"/>
  <c r="BI158" i="4"/>
  <c r="BH158" i="4"/>
  <c r="BG158" i="4"/>
  <c r="BE158" i="4"/>
  <c r="AA158" i="4"/>
  <c r="Y158" i="4"/>
  <c r="W158" i="4"/>
  <c r="BK158" i="4"/>
  <c r="N158" i="4"/>
  <c r="BF158" i="4" s="1"/>
  <c r="BI157" i="4"/>
  <c r="BH157" i="4"/>
  <c r="BG157" i="4"/>
  <c r="BE157" i="4"/>
  <c r="AA157" i="4"/>
  <c r="Y157" i="4"/>
  <c r="W157" i="4"/>
  <c r="BK157" i="4"/>
  <c r="N157" i="4"/>
  <c r="BF157" i="4"/>
  <c r="BI156" i="4"/>
  <c r="BH156" i="4"/>
  <c r="BG156" i="4"/>
  <c r="BE156" i="4"/>
  <c r="AA156" i="4"/>
  <c r="Y156" i="4"/>
  <c r="W156" i="4"/>
  <c r="BK156" i="4"/>
  <c r="N156" i="4"/>
  <c r="BF156" i="4" s="1"/>
  <c r="BI155" i="4"/>
  <c r="BH155" i="4"/>
  <c r="BG155" i="4"/>
  <c r="BE155" i="4"/>
  <c r="AA155" i="4"/>
  <c r="Y155" i="4"/>
  <c r="W155" i="4"/>
  <c r="BK155" i="4"/>
  <c r="N155" i="4"/>
  <c r="BF155" i="4" s="1"/>
  <c r="BI154" i="4"/>
  <c r="BH154" i="4"/>
  <c r="BG154" i="4"/>
  <c r="BE154" i="4"/>
  <c r="AA154" i="4"/>
  <c r="Y154" i="4"/>
  <c r="W154" i="4"/>
  <c r="BK154" i="4"/>
  <c r="N154" i="4"/>
  <c r="BF154" i="4" s="1"/>
  <c r="BI153" i="4"/>
  <c r="BH153" i="4"/>
  <c r="BG153" i="4"/>
  <c r="BE153" i="4"/>
  <c r="AA153" i="4"/>
  <c r="Y153" i="4"/>
  <c r="W153" i="4"/>
  <c r="BK153" i="4"/>
  <c r="N153" i="4"/>
  <c r="BF153" i="4"/>
  <c r="BI152" i="4"/>
  <c r="BH152" i="4"/>
  <c r="BG152" i="4"/>
  <c r="BE152" i="4"/>
  <c r="AA152" i="4"/>
  <c r="Y152" i="4"/>
  <c r="W152" i="4"/>
  <c r="BK152" i="4"/>
  <c r="N152" i="4"/>
  <c r="BF152" i="4" s="1"/>
  <c r="BI151" i="4"/>
  <c r="BH151" i="4"/>
  <c r="BG151" i="4"/>
  <c r="BE151" i="4"/>
  <c r="AA151" i="4"/>
  <c r="Y151" i="4"/>
  <c r="W151" i="4"/>
  <c r="BK151" i="4"/>
  <c r="N151" i="4"/>
  <c r="BF151" i="4"/>
  <c r="BI150" i="4"/>
  <c r="BH150" i="4"/>
  <c r="BG150" i="4"/>
  <c r="BE150" i="4"/>
  <c r="AA150" i="4"/>
  <c r="Y150" i="4"/>
  <c r="W150" i="4"/>
  <c r="BK150" i="4"/>
  <c r="N150" i="4"/>
  <c r="BF150" i="4" s="1"/>
  <c r="BI149" i="4"/>
  <c r="BH149" i="4"/>
  <c r="BG149" i="4"/>
  <c r="BE149" i="4"/>
  <c r="AA149" i="4"/>
  <c r="Y149" i="4"/>
  <c r="W149" i="4"/>
  <c r="BK149" i="4"/>
  <c r="N149" i="4"/>
  <c r="BF149" i="4"/>
  <c r="BI148" i="4"/>
  <c r="BH148" i="4"/>
  <c r="BG148" i="4"/>
  <c r="BE148" i="4"/>
  <c r="AA148" i="4"/>
  <c r="Y148" i="4"/>
  <c r="W148" i="4"/>
  <c r="BK148" i="4"/>
  <c r="N148" i="4"/>
  <c r="BF148" i="4" s="1"/>
  <c r="BI147" i="4"/>
  <c r="BH147" i="4"/>
  <c r="BG147" i="4"/>
  <c r="BE147" i="4"/>
  <c r="AA147" i="4"/>
  <c r="Y147" i="4"/>
  <c r="W147" i="4"/>
  <c r="BK147" i="4"/>
  <c r="N147" i="4"/>
  <c r="BF147" i="4" s="1"/>
  <c r="BI146" i="4"/>
  <c r="BH146" i="4"/>
  <c r="BG146" i="4"/>
  <c r="BE146" i="4"/>
  <c r="AA146" i="4"/>
  <c r="Y146" i="4"/>
  <c r="W146" i="4"/>
  <c r="BK146" i="4"/>
  <c r="N146" i="4"/>
  <c r="BF146" i="4" s="1"/>
  <c r="BI145" i="4"/>
  <c r="BH145" i="4"/>
  <c r="BG145" i="4"/>
  <c r="BE145" i="4"/>
  <c r="AA145" i="4"/>
  <c r="Y145" i="4"/>
  <c r="W145" i="4"/>
  <c r="BK145" i="4"/>
  <c r="N145" i="4"/>
  <c r="BF145" i="4"/>
  <c r="BI144" i="4"/>
  <c r="BH144" i="4"/>
  <c r="BG144" i="4"/>
  <c r="BE144" i="4"/>
  <c r="AA144" i="4"/>
  <c r="Y144" i="4"/>
  <c r="W144" i="4"/>
  <c r="BK144" i="4"/>
  <c r="N144" i="4"/>
  <c r="BF144" i="4" s="1"/>
  <c r="BI143" i="4"/>
  <c r="BH143" i="4"/>
  <c r="BG143" i="4"/>
  <c r="BE143" i="4"/>
  <c r="AA143" i="4"/>
  <c r="Y143" i="4"/>
  <c r="W143" i="4"/>
  <c r="BK143" i="4"/>
  <c r="N143" i="4"/>
  <c r="BF143" i="4"/>
  <c r="BI142" i="4"/>
  <c r="BH142" i="4"/>
  <c r="BG142" i="4"/>
  <c r="BE142" i="4"/>
  <c r="AA142" i="4"/>
  <c r="Y142" i="4"/>
  <c r="W142" i="4"/>
  <c r="BK142" i="4"/>
  <c r="N142" i="4"/>
  <c r="BF142" i="4" s="1"/>
  <c r="BI141" i="4"/>
  <c r="BH141" i="4"/>
  <c r="BG141" i="4"/>
  <c r="BE141" i="4"/>
  <c r="AA141" i="4"/>
  <c r="Y141" i="4"/>
  <c r="W141" i="4"/>
  <c r="BK141" i="4"/>
  <c r="N141" i="4"/>
  <c r="BF141" i="4"/>
  <c r="BI140" i="4"/>
  <c r="BH140" i="4"/>
  <c r="BG140" i="4"/>
  <c r="BE140" i="4"/>
  <c r="AA140" i="4"/>
  <c r="Y140" i="4"/>
  <c r="W140" i="4"/>
  <c r="BK140" i="4"/>
  <c r="N140" i="4"/>
  <c r="BF140" i="4" s="1"/>
  <c r="BI139" i="4"/>
  <c r="BH139" i="4"/>
  <c r="BG139" i="4"/>
  <c r="BE139" i="4"/>
  <c r="AA139" i="4"/>
  <c r="Y139" i="4"/>
  <c r="W139" i="4"/>
  <c r="BK139" i="4"/>
  <c r="N139" i="4"/>
  <c r="BF139" i="4" s="1"/>
  <c r="BI138" i="4"/>
  <c r="BH138" i="4"/>
  <c r="BG138" i="4"/>
  <c r="BE138" i="4"/>
  <c r="AA138" i="4"/>
  <c r="Y138" i="4"/>
  <c r="W138" i="4"/>
  <c r="BK138" i="4"/>
  <c r="N138" i="4"/>
  <c r="BF138" i="4" s="1"/>
  <c r="BI137" i="4"/>
  <c r="BH137" i="4"/>
  <c r="BG137" i="4"/>
  <c r="BE137" i="4"/>
  <c r="AA137" i="4"/>
  <c r="Y137" i="4"/>
  <c r="W137" i="4"/>
  <c r="BK137" i="4"/>
  <c r="N137" i="4"/>
  <c r="BF137" i="4"/>
  <c r="BI136" i="4"/>
  <c r="BH136" i="4"/>
  <c r="BG136" i="4"/>
  <c r="BE136" i="4"/>
  <c r="AA136" i="4"/>
  <c r="Y136" i="4"/>
  <c r="W136" i="4"/>
  <c r="BK136" i="4"/>
  <c r="N136" i="4"/>
  <c r="BF136" i="4" s="1"/>
  <c r="BI135" i="4"/>
  <c r="BH135" i="4"/>
  <c r="BG135" i="4"/>
  <c r="BE135" i="4"/>
  <c r="AA135" i="4"/>
  <c r="Y135" i="4"/>
  <c r="W135" i="4"/>
  <c r="BK135" i="4"/>
  <c r="N135" i="4"/>
  <c r="BF135" i="4"/>
  <c r="BI134" i="4"/>
  <c r="BH134" i="4"/>
  <c r="BG134" i="4"/>
  <c r="BE134" i="4"/>
  <c r="AA134" i="4"/>
  <c r="Y134" i="4"/>
  <c r="W134" i="4"/>
  <c r="BK134" i="4"/>
  <c r="N134" i="4"/>
  <c r="BF134" i="4" s="1"/>
  <c r="BI133" i="4"/>
  <c r="BH133" i="4"/>
  <c r="BG133" i="4"/>
  <c r="BE133" i="4"/>
  <c r="AA133" i="4"/>
  <c r="Y133" i="4"/>
  <c r="W133" i="4"/>
  <c r="BK133" i="4"/>
  <c r="N133" i="4"/>
  <c r="BF133" i="4"/>
  <c r="BI132" i="4"/>
  <c r="BH132" i="4"/>
  <c r="BG132" i="4"/>
  <c r="BE132" i="4"/>
  <c r="AA132" i="4"/>
  <c r="Y132" i="4"/>
  <c r="W132" i="4"/>
  <c r="BK132" i="4"/>
  <c r="N132" i="4"/>
  <c r="BF132" i="4" s="1"/>
  <c r="BI131" i="4"/>
  <c r="BH131" i="4"/>
  <c r="BG131" i="4"/>
  <c r="BE131" i="4"/>
  <c r="AA131" i="4"/>
  <c r="Y131" i="4"/>
  <c r="W131" i="4"/>
  <c r="BK131" i="4"/>
  <c r="N131" i="4"/>
  <c r="BF131" i="4" s="1"/>
  <c r="BI130" i="4"/>
  <c r="BH130" i="4"/>
  <c r="BG130" i="4"/>
  <c r="BE130" i="4"/>
  <c r="AA130" i="4"/>
  <c r="Y130" i="4"/>
  <c r="W130" i="4"/>
  <c r="BK130" i="4"/>
  <c r="N130" i="4"/>
  <c r="BF130" i="4" s="1"/>
  <c r="BI129" i="4"/>
  <c r="BH129" i="4"/>
  <c r="BG129" i="4"/>
  <c r="BE129" i="4"/>
  <c r="AA129" i="4"/>
  <c r="Y129" i="4"/>
  <c r="W129" i="4"/>
  <c r="BK129" i="4"/>
  <c r="N129" i="4"/>
  <c r="BF129" i="4"/>
  <c r="BI128" i="4"/>
  <c r="BH128" i="4"/>
  <c r="BG128" i="4"/>
  <c r="BE128" i="4"/>
  <c r="AA128" i="4"/>
  <c r="Y128" i="4"/>
  <c r="W128" i="4"/>
  <c r="BK128" i="4"/>
  <c r="N128" i="4"/>
  <c r="BF128" i="4" s="1"/>
  <c r="BI127" i="4"/>
  <c r="BH127" i="4"/>
  <c r="BG127" i="4"/>
  <c r="BE127" i="4"/>
  <c r="AA127" i="4"/>
  <c r="Y127" i="4"/>
  <c r="W127" i="4"/>
  <c r="BK127" i="4"/>
  <c r="N127" i="4"/>
  <c r="BF127" i="4"/>
  <c r="BI126" i="4"/>
  <c r="BH126" i="4"/>
  <c r="BG126" i="4"/>
  <c r="BE126" i="4"/>
  <c r="AA126" i="4"/>
  <c r="Y126" i="4"/>
  <c r="W126" i="4"/>
  <c r="BK126" i="4"/>
  <c r="N126" i="4"/>
  <c r="BF126" i="4" s="1"/>
  <c r="BI125" i="4"/>
  <c r="BH125" i="4"/>
  <c r="BG125" i="4"/>
  <c r="BE125" i="4"/>
  <c r="AA125" i="4"/>
  <c r="Y125" i="4"/>
  <c r="W125" i="4"/>
  <c r="BK125" i="4"/>
  <c r="N125" i="4"/>
  <c r="BF125" i="4"/>
  <c r="BI124" i="4"/>
  <c r="BH124" i="4"/>
  <c r="BG124" i="4"/>
  <c r="BE124" i="4"/>
  <c r="AA124" i="4"/>
  <c r="Y124" i="4"/>
  <c r="W124" i="4"/>
  <c r="BK124" i="4"/>
  <c r="N124" i="4"/>
  <c r="BF124" i="4" s="1"/>
  <c r="BI123" i="4"/>
  <c r="BH123" i="4"/>
  <c r="BG123" i="4"/>
  <c r="BE123" i="4"/>
  <c r="AA123" i="4"/>
  <c r="Y123" i="4"/>
  <c r="W123" i="4"/>
  <c r="BK123" i="4"/>
  <c r="N123" i="4"/>
  <c r="BF123" i="4" s="1"/>
  <c r="BI122" i="4"/>
  <c r="BH122" i="4"/>
  <c r="BG122" i="4"/>
  <c r="BE122" i="4"/>
  <c r="AA122" i="4"/>
  <c r="Y122" i="4"/>
  <c r="W122" i="4"/>
  <c r="BK122" i="4"/>
  <c r="N122" i="4"/>
  <c r="BF122" i="4" s="1"/>
  <c r="BI121" i="4"/>
  <c r="BH121" i="4"/>
  <c r="BG121" i="4"/>
  <c r="BE121" i="4"/>
  <c r="AA121" i="4"/>
  <c r="Y121" i="4"/>
  <c r="W121" i="4"/>
  <c r="BK121" i="4"/>
  <c r="N121" i="4"/>
  <c r="BF121" i="4"/>
  <c r="BI120" i="4"/>
  <c r="BH120" i="4"/>
  <c r="BG120" i="4"/>
  <c r="BE120" i="4"/>
  <c r="AA120" i="4"/>
  <c r="Y120" i="4"/>
  <c r="W120" i="4"/>
  <c r="BK120" i="4"/>
  <c r="N120" i="4"/>
  <c r="BF120" i="4" s="1"/>
  <c r="BI119" i="4"/>
  <c r="BH119" i="4"/>
  <c r="BG119" i="4"/>
  <c r="BE119" i="4"/>
  <c r="AA119" i="4"/>
  <c r="Y119" i="4"/>
  <c r="W119" i="4"/>
  <c r="BK119" i="4"/>
  <c r="N119" i="4"/>
  <c r="BF119" i="4"/>
  <c r="BI118" i="4"/>
  <c r="BH118" i="4"/>
  <c r="BG118" i="4"/>
  <c r="BE118" i="4"/>
  <c r="AA118" i="4"/>
  <c r="Y118" i="4"/>
  <c r="W118" i="4"/>
  <c r="BK118" i="4"/>
  <c r="N118" i="4"/>
  <c r="BF118" i="4" s="1"/>
  <c r="BI117" i="4"/>
  <c r="BH117" i="4"/>
  <c r="BG117" i="4"/>
  <c r="BE117" i="4"/>
  <c r="AA117" i="4"/>
  <c r="Y117" i="4"/>
  <c r="W117" i="4"/>
  <c r="BK117" i="4"/>
  <c r="N117" i="4"/>
  <c r="BF117" i="4"/>
  <c r="BI116" i="4"/>
  <c r="BH116" i="4"/>
  <c r="BG116" i="4"/>
  <c r="BE116" i="4"/>
  <c r="AA116" i="4"/>
  <c r="Y116" i="4"/>
  <c r="W116" i="4"/>
  <c r="BK116" i="4"/>
  <c r="N116" i="4"/>
  <c r="BF116" i="4" s="1"/>
  <c r="BI115" i="4"/>
  <c r="BH115" i="4"/>
  <c r="BG115" i="4"/>
  <c r="BE115" i="4"/>
  <c r="AA115" i="4"/>
  <c r="Y115" i="4"/>
  <c r="W115" i="4"/>
  <c r="BK115" i="4"/>
  <c r="N115" i="4"/>
  <c r="BF115" i="4" s="1"/>
  <c r="BI114" i="4"/>
  <c r="BH114" i="4"/>
  <c r="BG114" i="4"/>
  <c r="BE114" i="4"/>
  <c r="AA114" i="4"/>
  <c r="Y114" i="4"/>
  <c r="W114" i="4"/>
  <c r="BK114" i="4"/>
  <c r="N114" i="4"/>
  <c r="BF114" i="4" s="1"/>
  <c r="BI113" i="4"/>
  <c r="BH113" i="4"/>
  <c r="BG113" i="4"/>
  <c r="BE113" i="4"/>
  <c r="AA113" i="4"/>
  <c r="Y113" i="4"/>
  <c r="W113" i="4"/>
  <c r="BK113" i="4"/>
  <c r="N113" i="4"/>
  <c r="BF113" i="4"/>
  <c r="BI112" i="4"/>
  <c r="BH112" i="4"/>
  <c r="BG112" i="4"/>
  <c r="BE112" i="4"/>
  <c r="AA112" i="4"/>
  <c r="Y112" i="4"/>
  <c r="W112" i="4"/>
  <c r="BK112" i="4"/>
  <c r="N112" i="4"/>
  <c r="BF112" i="4" s="1"/>
  <c r="BI111" i="4"/>
  <c r="BH111" i="4"/>
  <c r="BG111" i="4"/>
  <c r="BE111" i="4"/>
  <c r="AA111" i="4"/>
  <c r="Y111" i="4"/>
  <c r="Y109" i="4" s="1"/>
  <c r="W111" i="4"/>
  <c r="BK111" i="4"/>
  <c r="N111" i="4"/>
  <c r="BF111" i="4"/>
  <c r="BI110" i="4"/>
  <c r="BH110" i="4"/>
  <c r="BG110" i="4"/>
  <c r="BE110" i="4"/>
  <c r="AA110" i="4"/>
  <c r="AA109" i="4"/>
  <c r="Y110" i="4"/>
  <c r="W110" i="4"/>
  <c r="W109" i="4"/>
  <c r="AU90" i="1" s="1"/>
  <c r="BK110" i="4"/>
  <c r="N110" i="4"/>
  <c r="BF110" i="4" s="1"/>
  <c r="F103" i="4"/>
  <c r="F101" i="4"/>
  <c r="M28" i="4"/>
  <c r="AS90" i="1"/>
  <c r="F81" i="4"/>
  <c r="F79" i="4"/>
  <c r="O21" i="4"/>
  <c r="E21" i="4"/>
  <c r="M106" i="4" s="1"/>
  <c r="O20" i="4"/>
  <c r="O18" i="4"/>
  <c r="E18" i="4"/>
  <c r="M83" i="4" s="1"/>
  <c r="M105" i="4"/>
  <c r="O17" i="4"/>
  <c r="O15" i="4"/>
  <c r="E15" i="4"/>
  <c r="F106" i="4" s="1"/>
  <c r="F84" i="4"/>
  <c r="O14" i="4"/>
  <c r="O12" i="4"/>
  <c r="E12" i="4"/>
  <c r="F105" i="4"/>
  <c r="F83" i="4"/>
  <c r="O11" i="4"/>
  <c r="O9" i="4"/>
  <c r="M103" i="4" s="1"/>
  <c r="F6" i="4"/>
  <c r="F100" i="4" s="1"/>
  <c r="F78" i="4"/>
  <c r="AY89" i="1"/>
  <c r="AX89" i="1"/>
  <c r="BI119" i="3"/>
  <c r="BH119" i="3"/>
  <c r="BG119" i="3"/>
  <c r="BE119" i="3"/>
  <c r="AA119" i="3"/>
  <c r="Y119" i="3"/>
  <c r="W119" i="3"/>
  <c r="BK119" i="3"/>
  <c r="N119" i="3"/>
  <c r="BF119" i="3"/>
  <c r="BI118" i="3"/>
  <c r="BH118" i="3"/>
  <c r="BG118" i="3"/>
  <c r="BE118" i="3"/>
  <c r="AA118" i="3"/>
  <c r="Y118" i="3"/>
  <c r="W118" i="3"/>
  <c r="BK118" i="3"/>
  <c r="N118" i="3"/>
  <c r="BF118" i="3"/>
  <c r="BI117" i="3"/>
  <c r="BH117" i="3"/>
  <c r="BG117" i="3"/>
  <c r="BE117" i="3"/>
  <c r="AA117" i="3"/>
  <c r="Y117" i="3"/>
  <c r="W117" i="3"/>
  <c r="BK117" i="3"/>
  <c r="N117" i="3"/>
  <c r="BF117" i="3"/>
  <c r="BI116" i="3"/>
  <c r="BH116" i="3"/>
  <c r="BG116" i="3"/>
  <c r="BE116" i="3"/>
  <c r="AA116" i="3"/>
  <c r="Y116" i="3"/>
  <c r="W116" i="3"/>
  <c r="BK116" i="3"/>
  <c r="N116" i="3"/>
  <c r="BF116" i="3"/>
  <c r="BI115" i="3"/>
  <c r="BH115" i="3"/>
  <c r="BG115" i="3"/>
  <c r="BE115" i="3"/>
  <c r="AA115" i="3"/>
  <c r="Y115" i="3"/>
  <c r="W115" i="3"/>
  <c r="BK115" i="3"/>
  <c r="N115" i="3"/>
  <c r="BF115" i="3"/>
  <c r="BI114" i="3"/>
  <c r="BH114" i="3"/>
  <c r="BG114" i="3"/>
  <c r="BE114" i="3"/>
  <c r="AA114" i="3"/>
  <c r="Y114" i="3"/>
  <c r="W114" i="3"/>
  <c r="BK114" i="3"/>
  <c r="N114" i="3"/>
  <c r="BF114" i="3"/>
  <c r="BI113" i="3"/>
  <c r="BH113" i="3"/>
  <c r="BG113" i="3"/>
  <c r="BE113" i="3"/>
  <c r="AA113" i="3"/>
  <c r="Y113" i="3"/>
  <c r="W113" i="3"/>
  <c r="BK113" i="3"/>
  <c r="N113" i="3"/>
  <c r="BF113" i="3"/>
  <c r="BI112" i="3"/>
  <c r="BH112" i="3"/>
  <c r="BG112" i="3"/>
  <c r="BE112" i="3"/>
  <c r="AA112" i="3"/>
  <c r="Y112" i="3"/>
  <c r="W112" i="3"/>
  <c r="BK112" i="3"/>
  <c r="N112" i="3"/>
  <c r="BF112" i="3"/>
  <c r="BI111" i="3"/>
  <c r="BH111" i="3"/>
  <c r="BG111" i="3"/>
  <c r="BE111" i="3"/>
  <c r="AA111" i="3"/>
  <c r="Y111" i="3"/>
  <c r="Y109" i="3" s="1"/>
  <c r="W111" i="3"/>
  <c r="BK111" i="3"/>
  <c r="N111" i="3"/>
  <c r="BF111" i="3"/>
  <c r="BI110" i="3"/>
  <c r="BH110" i="3"/>
  <c r="BG110" i="3"/>
  <c r="H34" i="3" s="1"/>
  <c r="BB89" i="1" s="1"/>
  <c r="BE110" i="3"/>
  <c r="M32" i="3" s="1"/>
  <c r="AV89" i="1" s="1"/>
  <c r="AA110" i="3"/>
  <c r="AA109" i="3"/>
  <c r="Y110" i="3"/>
  <c r="W110" i="3"/>
  <c r="W109" i="3"/>
  <c r="AU89" i="1" s="1"/>
  <c r="BK110" i="3"/>
  <c r="N110" i="3"/>
  <c r="BF110" i="3" s="1"/>
  <c r="F103" i="3"/>
  <c r="F101" i="3"/>
  <c r="M28" i="3"/>
  <c r="AS89" i="1"/>
  <c r="AS87" i="1" s="1"/>
  <c r="F81" i="3"/>
  <c r="F79" i="3"/>
  <c r="O21" i="3"/>
  <c r="E21" i="3"/>
  <c r="M106" i="3" s="1"/>
  <c r="O20" i="3"/>
  <c r="O18" i="3"/>
  <c r="E18" i="3"/>
  <c r="M105" i="3"/>
  <c r="M83" i="3"/>
  <c r="O17" i="3"/>
  <c r="O15" i="3"/>
  <c r="E15" i="3"/>
  <c r="F106" i="3" s="1"/>
  <c r="F84" i="3"/>
  <c r="O14" i="3"/>
  <c r="O12" i="3"/>
  <c r="E12" i="3"/>
  <c r="F83" i="3" s="1"/>
  <c r="F105" i="3"/>
  <c r="O11" i="3"/>
  <c r="O9" i="3"/>
  <c r="M81" i="3" s="1"/>
  <c r="M103" i="3"/>
  <c r="F6" i="3"/>
  <c r="F100" i="3" s="1"/>
  <c r="F78" i="3"/>
  <c r="AY88" i="1"/>
  <c r="AX88" i="1"/>
  <c r="BI169" i="2"/>
  <c r="BH169" i="2"/>
  <c r="BG169" i="2"/>
  <c r="BE169" i="2"/>
  <c r="AA169" i="2"/>
  <c r="Y169" i="2"/>
  <c r="Y166" i="2" s="1"/>
  <c r="W169" i="2"/>
  <c r="BK169" i="2"/>
  <c r="N169" i="2"/>
  <c r="BF169" i="2"/>
  <c r="BI168" i="2"/>
  <c r="BH168" i="2"/>
  <c r="BG168" i="2"/>
  <c r="BE168" i="2"/>
  <c r="AA168" i="2"/>
  <c r="Y168" i="2"/>
  <c r="W168" i="2"/>
  <c r="BK168" i="2"/>
  <c r="N168" i="2"/>
  <c r="BF168" i="2" s="1"/>
  <c r="BI167" i="2"/>
  <c r="BH167" i="2"/>
  <c r="BG167" i="2"/>
  <c r="BE167" i="2"/>
  <c r="AA167" i="2"/>
  <c r="AA166" i="2"/>
  <c r="Y167" i="2"/>
  <c r="W167" i="2"/>
  <c r="W166" i="2"/>
  <c r="BK167" i="2"/>
  <c r="N167" i="2"/>
  <c r="BF167" i="2" s="1"/>
  <c r="BI165" i="2"/>
  <c r="BH165" i="2"/>
  <c r="BG165" i="2"/>
  <c r="BE165" i="2"/>
  <c r="AA165" i="2"/>
  <c r="Y165" i="2"/>
  <c r="Y162" i="2" s="1"/>
  <c r="W165" i="2"/>
  <c r="BK165" i="2"/>
  <c r="N165" i="2"/>
  <c r="BF165" i="2"/>
  <c r="BI164" i="2"/>
  <c r="BH164" i="2"/>
  <c r="BG164" i="2"/>
  <c r="BE164" i="2"/>
  <c r="AA164" i="2"/>
  <c r="Y164" i="2"/>
  <c r="W164" i="2"/>
  <c r="BK164" i="2"/>
  <c r="N164" i="2"/>
  <c r="BF164" i="2"/>
  <c r="BI163" i="2"/>
  <c r="BH163" i="2"/>
  <c r="BG163" i="2"/>
  <c r="BE163" i="2"/>
  <c r="AA163" i="2"/>
  <c r="AA162" i="2"/>
  <c r="Y163" i="2"/>
  <c r="W163" i="2"/>
  <c r="W162" i="2"/>
  <c r="BK163" i="2"/>
  <c r="N163" i="2"/>
  <c r="BF163" i="2" s="1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E160" i="2"/>
  <c r="AA160" i="2"/>
  <c r="Y160" i="2"/>
  <c r="W160" i="2"/>
  <c r="BK160" i="2"/>
  <c r="N160" i="2"/>
  <c r="BF160" i="2" s="1"/>
  <c r="BI159" i="2"/>
  <c r="BH159" i="2"/>
  <c r="BG159" i="2"/>
  <c r="BE159" i="2"/>
  <c r="AA159" i="2"/>
  <c r="Y159" i="2"/>
  <c r="W159" i="2"/>
  <c r="BK159" i="2"/>
  <c r="N159" i="2"/>
  <c r="BF159" i="2" s="1"/>
  <c r="BI158" i="2"/>
  <c r="BH158" i="2"/>
  <c r="BG158" i="2"/>
  <c r="BE158" i="2"/>
  <c r="AA158" i="2"/>
  <c r="AA157" i="2"/>
  <c r="Y158" i="2"/>
  <c r="Y157" i="2"/>
  <c r="W158" i="2"/>
  <c r="W157" i="2"/>
  <c r="BK158" i="2"/>
  <c r="N158" i="2"/>
  <c r="BF158" i="2" s="1"/>
  <c r="BI156" i="2"/>
  <c r="BH156" i="2"/>
  <c r="BG156" i="2"/>
  <c r="BE156" i="2"/>
  <c r="AA156" i="2"/>
  <c r="Y156" i="2"/>
  <c r="W156" i="2"/>
  <c r="BK156" i="2"/>
  <c r="N156" i="2"/>
  <c r="BF156" i="2"/>
  <c r="BI155" i="2"/>
  <c r="BH155" i="2"/>
  <c r="BG155" i="2"/>
  <c r="BE155" i="2"/>
  <c r="AA155" i="2"/>
  <c r="Y155" i="2"/>
  <c r="W155" i="2"/>
  <c r="BK155" i="2"/>
  <c r="N155" i="2"/>
  <c r="BF155" i="2"/>
  <c r="BI154" i="2"/>
  <c r="BH154" i="2"/>
  <c r="BG154" i="2"/>
  <c r="BE154" i="2"/>
  <c r="AA154" i="2"/>
  <c r="Y154" i="2"/>
  <c r="W154" i="2"/>
  <c r="BK154" i="2"/>
  <c r="N154" i="2"/>
  <c r="BF154" i="2"/>
  <c r="BI153" i="2"/>
  <c r="BH153" i="2"/>
  <c r="BG153" i="2"/>
  <c r="BE153" i="2"/>
  <c r="AA153" i="2"/>
  <c r="AA152" i="2"/>
  <c r="AA151" i="2" s="1"/>
  <c r="Y153" i="2"/>
  <c r="Y152" i="2" s="1"/>
  <c r="Y151" i="2" s="1"/>
  <c r="W153" i="2"/>
  <c r="W152" i="2"/>
  <c r="W151" i="2" s="1"/>
  <c r="BK153" i="2"/>
  <c r="N153" i="2"/>
  <c r="BF153" i="2"/>
  <c r="BI150" i="2"/>
  <c r="BH150" i="2"/>
  <c r="BG150" i="2"/>
  <c r="BE150" i="2"/>
  <c r="AA150" i="2"/>
  <c r="Y150" i="2"/>
  <c r="W150" i="2"/>
  <c r="BK150" i="2"/>
  <c r="N150" i="2"/>
  <c r="BF150" i="2"/>
  <c r="BI149" i="2"/>
  <c r="BH149" i="2"/>
  <c r="BG149" i="2"/>
  <c r="BE149" i="2"/>
  <c r="AA149" i="2"/>
  <c r="Y149" i="2"/>
  <c r="W149" i="2"/>
  <c r="BK149" i="2"/>
  <c r="N149" i="2"/>
  <c r="BF149" i="2"/>
  <c r="BI148" i="2"/>
  <c r="BH148" i="2"/>
  <c r="BG148" i="2"/>
  <c r="BE148" i="2"/>
  <c r="AA148" i="2"/>
  <c r="AA147" i="2"/>
  <c r="Y148" i="2"/>
  <c r="Y147" i="2"/>
  <c r="W148" i="2"/>
  <c r="W147" i="2"/>
  <c r="BK148" i="2"/>
  <c r="BK147" i="2"/>
  <c r="N147" i="2" s="1"/>
  <c r="N94" i="2" s="1"/>
  <c r="N148" i="2"/>
  <c r="BF148" i="2" s="1"/>
  <c r="BI146" i="2"/>
  <c r="BH146" i="2"/>
  <c r="BG146" i="2"/>
  <c r="BE146" i="2"/>
  <c r="AA146" i="2"/>
  <c r="Y146" i="2"/>
  <c r="W146" i="2"/>
  <c r="BK146" i="2"/>
  <c r="N146" i="2"/>
  <c r="BF146" i="2"/>
  <c r="BI145" i="2"/>
  <c r="BH145" i="2"/>
  <c r="BG145" i="2"/>
  <c r="BE145" i="2"/>
  <c r="AA145" i="2"/>
  <c r="Y145" i="2"/>
  <c r="W145" i="2"/>
  <c r="BK145" i="2"/>
  <c r="N145" i="2"/>
  <c r="BF145" i="2"/>
  <c r="BI144" i="2"/>
  <c r="BH144" i="2"/>
  <c r="BG144" i="2"/>
  <c r="BE144" i="2"/>
  <c r="AA144" i="2"/>
  <c r="Y144" i="2"/>
  <c r="W144" i="2"/>
  <c r="BK144" i="2"/>
  <c r="N144" i="2"/>
  <c r="BF144" i="2"/>
  <c r="BI143" i="2"/>
  <c r="BH143" i="2"/>
  <c r="BG143" i="2"/>
  <c r="BE143" i="2"/>
  <c r="AA143" i="2"/>
  <c r="AA142" i="2"/>
  <c r="AA141" i="2" s="1"/>
  <c r="Y143" i="2"/>
  <c r="Y142" i="2" s="1"/>
  <c r="W143" i="2"/>
  <c r="W142" i="2"/>
  <c r="BK143" i="2"/>
  <c r="BK142" i="2" s="1"/>
  <c r="N143" i="2"/>
  <c r="BF143" i="2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E139" i="2"/>
  <c r="AA139" i="2"/>
  <c r="Y139" i="2"/>
  <c r="W139" i="2"/>
  <c r="BK139" i="2"/>
  <c r="N139" i="2"/>
  <c r="BF139" i="2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E137" i="2"/>
  <c r="AA137" i="2"/>
  <c r="Y137" i="2"/>
  <c r="W137" i="2"/>
  <c r="BK137" i="2"/>
  <c r="N137" i="2"/>
  <c r="BF137" i="2" s="1"/>
  <c r="BI136" i="2"/>
  <c r="BH136" i="2"/>
  <c r="BG136" i="2"/>
  <c r="BE136" i="2"/>
  <c r="AA136" i="2"/>
  <c r="Y136" i="2"/>
  <c r="W136" i="2"/>
  <c r="BK136" i="2"/>
  <c r="N136" i="2"/>
  <c r="BF136" i="2" s="1"/>
  <c r="BI135" i="2"/>
  <c r="BH135" i="2"/>
  <c r="BG135" i="2"/>
  <c r="BE135" i="2"/>
  <c r="AA135" i="2"/>
  <c r="Y135" i="2"/>
  <c r="W135" i="2"/>
  <c r="BK135" i="2"/>
  <c r="N135" i="2"/>
  <c r="BF135" i="2" s="1"/>
  <c r="BI134" i="2"/>
  <c r="BH134" i="2"/>
  <c r="BG134" i="2"/>
  <c r="BE134" i="2"/>
  <c r="AA134" i="2"/>
  <c r="Y134" i="2"/>
  <c r="W134" i="2"/>
  <c r="BK134" i="2"/>
  <c r="N134" i="2"/>
  <c r="BF134" i="2" s="1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E132" i="2"/>
  <c r="AA132" i="2"/>
  <c r="Y132" i="2"/>
  <c r="W132" i="2"/>
  <c r="BK132" i="2"/>
  <c r="N132" i="2"/>
  <c r="BF132" i="2" s="1"/>
  <c r="BI131" i="2"/>
  <c r="BH131" i="2"/>
  <c r="BG131" i="2"/>
  <c r="BE131" i="2"/>
  <c r="AA131" i="2"/>
  <c r="Y131" i="2"/>
  <c r="W131" i="2"/>
  <c r="BK131" i="2"/>
  <c r="N131" i="2"/>
  <c r="BF131" i="2"/>
  <c r="BI130" i="2"/>
  <c r="BH130" i="2"/>
  <c r="BG130" i="2"/>
  <c r="BE130" i="2"/>
  <c r="AA130" i="2"/>
  <c r="AA129" i="2"/>
  <c r="Y130" i="2"/>
  <c r="Y129" i="2"/>
  <c r="W130" i="2"/>
  <c r="W129" i="2"/>
  <c r="BK130" i="2"/>
  <c r="N130" i="2"/>
  <c r="BF130" i="2" s="1"/>
  <c r="BI128" i="2"/>
  <c r="BH128" i="2"/>
  <c r="BG128" i="2"/>
  <c r="BE128" i="2"/>
  <c r="AA128" i="2"/>
  <c r="Y128" i="2"/>
  <c r="W128" i="2"/>
  <c r="BK128" i="2"/>
  <c r="N128" i="2"/>
  <c r="BF128" i="2"/>
  <c r="BI127" i="2"/>
  <c r="BH127" i="2"/>
  <c r="BG127" i="2"/>
  <c r="BE127" i="2"/>
  <c r="AA127" i="2"/>
  <c r="Y127" i="2"/>
  <c r="W127" i="2"/>
  <c r="BK127" i="2"/>
  <c r="N127" i="2"/>
  <c r="BF127" i="2"/>
  <c r="BI126" i="2"/>
  <c r="BH126" i="2"/>
  <c r="BG126" i="2"/>
  <c r="BE126" i="2"/>
  <c r="AA126" i="2"/>
  <c r="Y126" i="2"/>
  <c r="W126" i="2"/>
  <c r="BK126" i="2"/>
  <c r="N126" i="2"/>
  <c r="BF126" i="2"/>
  <c r="BI125" i="2"/>
  <c r="BH125" i="2"/>
  <c r="BG125" i="2"/>
  <c r="BE125" i="2"/>
  <c r="AA125" i="2"/>
  <c r="Y125" i="2"/>
  <c r="Y122" i="2" s="1"/>
  <c r="Y121" i="2" s="1"/>
  <c r="W125" i="2"/>
  <c r="BK125" i="2"/>
  <c r="N125" i="2"/>
  <c r="BF125" i="2"/>
  <c r="BI124" i="2"/>
  <c r="BH124" i="2"/>
  <c r="BG124" i="2"/>
  <c r="BE124" i="2"/>
  <c r="AA124" i="2"/>
  <c r="Y124" i="2"/>
  <c r="W124" i="2"/>
  <c r="BK124" i="2"/>
  <c r="N124" i="2"/>
  <c r="BF124" i="2"/>
  <c r="BI123" i="2"/>
  <c r="BH123" i="2"/>
  <c r="BG123" i="2"/>
  <c r="BE123" i="2"/>
  <c r="AA123" i="2"/>
  <c r="AA122" i="2"/>
  <c r="AA121" i="2" s="1"/>
  <c r="Y123" i="2"/>
  <c r="W123" i="2"/>
  <c r="W122" i="2"/>
  <c r="W121" i="2" s="1"/>
  <c r="BK123" i="2"/>
  <c r="N123" i="2"/>
  <c r="BF123" i="2" s="1"/>
  <c r="F114" i="2"/>
  <c r="F112" i="2"/>
  <c r="M28" i="2"/>
  <c r="AS88" i="1"/>
  <c r="F81" i="2"/>
  <c r="F79" i="2"/>
  <c r="O21" i="2"/>
  <c r="E21" i="2"/>
  <c r="M117" i="2" s="1"/>
  <c r="M84" i="2"/>
  <c r="O20" i="2"/>
  <c r="O18" i="2"/>
  <c r="E18" i="2"/>
  <c r="M83" i="2" s="1"/>
  <c r="M116" i="2"/>
  <c r="O17" i="2"/>
  <c r="O15" i="2"/>
  <c r="E15" i="2"/>
  <c r="F117" i="2" s="1"/>
  <c r="O14" i="2"/>
  <c r="O12" i="2"/>
  <c r="E12" i="2"/>
  <c r="F116" i="2"/>
  <c r="F83" i="2"/>
  <c r="O11" i="2"/>
  <c r="O9" i="2"/>
  <c r="M114" i="2" s="1"/>
  <c r="F6" i="2"/>
  <c r="F111" i="2" s="1"/>
  <c r="AK27" i="1"/>
  <c r="AM83" i="1"/>
  <c r="L83" i="1"/>
  <c r="AM82" i="1"/>
  <c r="L82" i="1"/>
  <c r="AM80" i="1"/>
  <c r="L80" i="1"/>
  <c r="L78" i="1"/>
  <c r="L77" i="1"/>
  <c r="M81" i="2" l="1"/>
  <c r="M81" i="4"/>
  <c r="M32" i="4"/>
  <c r="AV90" i="1" s="1"/>
  <c r="H34" i="4"/>
  <c r="BB90" i="1" s="1"/>
  <c r="BK109" i="4"/>
  <c r="N109" i="4" s="1"/>
  <c r="N88" i="4" s="1"/>
  <c r="M27" i="4" s="1"/>
  <c r="M30" i="4" s="1"/>
  <c r="H35" i="4"/>
  <c r="BC90" i="1" s="1"/>
  <c r="H36" i="4"/>
  <c r="BD90" i="1" s="1"/>
  <c r="H36" i="3"/>
  <c r="BD89" i="1" s="1"/>
  <c r="H35" i="3"/>
  <c r="BC89" i="1" s="1"/>
  <c r="BK109" i="3"/>
  <c r="N109" i="3" s="1"/>
  <c r="N88" i="3" s="1"/>
  <c r="L92" i="3" s="1"/>
  <c r="BK166" i="2"/>
  <c r="N166" i="2" s="1"/>
  <c r="N99" i="2" s="1"/>
  <c r="BK162" i="2"/>
  <c r="N162" i="2" s="1"/>
  <c r="N98" i="2" s="1"/>
  <c r="BK157" i="2"/>
  <c r="N157" i="2" s="1"/>
  <c r="N97" i="2" s="1"/>
  <c r="BK152" i="2"/>
  <c r="H32" i="2"/>
  <c r="AZ88" i="1" s="1"/>
  <c r="BK129" i="2"/>
  <c r="N129" i="2" s="1"/>
  <c r="N91" i="2" s="1"/>
  <c r="H34" i="2"/>
  <c r="BB88" i="1" s="1"/>
  <c r="H36" i="2"/>
  <c r="BD88" i="1" s="1"/>
  <c r="BK122" i="2"/>
  <c r="H35" i="2"/>
  <c r="BC88" i="1" s="1"/>
  <c r="W141" i="2"/>
  <c r="W120" i="2" s="1"/>
  <c r="AU88" i="1" s="1"/>
  <c r="AU87" i="1" s="1"/>
  <c r="M27" i="3"/>
  <c r="M30" i="3" s="1"/>
  <c r="M33" i="2"/>
  <c r="AW88" i="1" s="1"/>
  <c r="H33" i="2"/>
  <c r="BA88" i="1" s="1"/>
  <c r="BK121" i="2"/>
  <c r="N122" i="2"/>
  <c r="N90" i="2" s="1"/>
  <c r="AA120" i="2"/>
  <c r="Y141" i="2"/>
  <c r="Y120" i="2" s="1"/>
  <c r="BK151" i="2"/>
  <c r="N151" i="2" s="1"/>
  <c r="N95" i="2" s="1"/>
  <c r="N152" i="2"/>
  <c r="N96" i="2" s="1"/>
  <c r="N142" i="2"/>
  <c r="N93" i="2" s="1"/>
  <c r="M33" i="3"/>
  <c r="AW89" i="1" s="1"/>
  <c r="AT89" i="1" s="1"/>
  <c r="H33" i="3"/>
  <c r="BA89" i="1" s="1"/>
  <c r="M33" i="4"/>
  <c r="AW90" i="1" s="1"/>
  <c r="AT90" i="1" s="1"/>
  <c r="H33" i="4"/>
  <c r="BA90" i="1" s="1"/>
  <c r="F78" i="2"/>
  <c r="F84" i="2"/>
  <c r="M84" i="3"/>
  <c r="M84" i="4"/>
  <c r="M32" i="2"/>
  <c r="AV88" i="1" s="1"/>
  <c r="H32" i="3"/>
  <c r="AZ89" i="1" s="1"/>
  <c r="H32" i="4"/>
  <c r="AZ90" i="1" s="1"/>
  <c r="L92" i="4" l="1"/>
  <c r="BB87" i="1"/>
  <c r="W33" i="1" s="1"/>
  <c r="BC87" i="1"/>
  <c r="W34" i="1" s="1"/>
  <c r="BD87" i="1"/>
  <c r="W35" i="1" s="1"/>
  <c r="BA87" i="1"/>
  <c r="W32" i="1" s="1"/>
  <c r="AX87" i="1"/>
  <c r="BK141" i="2"/>
  <c r="N141" i="2" s="1"/>
  <c r="N92" i="2" s="1"/>
  <c r="AZ87" i="1"/>
  <c r="W31" i="1" s="1"/>
  <c r="AT88" i="1"/>
  <c r="AG90" i="1"/>
  <c r="AN90" i="1" s="1"/>
  <c r="L38" i="4"/>
  <c r="BK120" i="2"/>
  <c r="N120" i="2" s="1"/>
  <c r="N88" i="2" s="1"/>
  <c r="N121" i="2"/>
  <c r="N89" i="2" s="1"/>
  <c r="AG89" i="1"/>
  <c r="AN89" i="1" s="1"/>
  <c r="L38" i="3"/>
  <c r="AY87" i="1" l="1"/>
  <c r="AW87" i="1"/>
  <c r="AK32" i="1" s="1"/>
  <c r="AV87" i="1"/>
  <c r="AK31" i="1" s="1"/>
  <c r="M27" i="2"/>
  <c r="M30" i="2" s="1"/>
  <c r="L103" i="2"/>
  <c r="AT87" i="1" l="1"/>
  <c r="AG88" i="1"/>
  <c r="L38" i="2"/>
  <c r="AG87" i="1" l="1"/>
  <c r="AN88" i="1"/>
  <c r="AG94" i="1" l="1"/>
  <c r="AK26" i="1"/>
  <c r="AK29" i="1" s="1"/>
  <c r="AK37" i="1" s="1"/>
  <c r="AN87" i="1"/>
  <c r="AN94" i="1" s="1"/>
</calcChain>
</file>

<file path=xl/sharedStrings.xml><?xml version="1.0" encoding="utf-8"?>
<sst xmlns="http://schemas.openxmlformats.org/spreadsheetml/2006/main" count="2080" uniqueCount="445">
  <si>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</si>
  <si>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</si>
  <si>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</si>
  <si>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</si>
  <si>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</si>
  <si>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</si>
  <si>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</si>
  <si>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</si>
  <si>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</si>
  <si>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</si>
  <si>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</si>
  <si>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</si>
  <si>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</si>
  <si>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</si>
  <si>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0123</t>
  </si>
  <si>
    <t>Stavba:</t>
  </si>
  <si>
    <t>B2etapa - Rekonštrukcia kulrúrneho domu v obci Bodiná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</si>
  <si>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</si>
  <si>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</si>
  <si>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</si>
  <si>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</si>
  <si>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</si>
  <si>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</si>
  <si>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</si>
  <si>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</si>
  <si>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</si>
  <si>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</si>
  <si>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</si>
  <si>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</si>
  <si>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</si>
  <si>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</si>
  <si>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</si>
  <si>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</si>
  <si>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</si>
  <si>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</si>
  <si>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</si>
  <si>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</si>
  <si>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</si>
  <si>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</si>
  <si>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</si>
  <si>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</si>
  <si>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</si>
  <si>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</si>
  <si>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</si>
  <si>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</si>
  <si>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</si>
  <si>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</si>
  <si>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</si>
  <si>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</si>
  <si>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</si>
  <si>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</si>
  <si>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</si>
  <si>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</si>
  <si>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</si>
  <si>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</si>
  <si>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</si>
  <si>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</si>
  <si>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</si>
  <si>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</si>
  <si>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</si>
  <si>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</si>
  <si>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</si>
  <si>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</si>
  <si>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</si>
  <si>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</si>
  <si>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</si>
  <si>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</si>
  <si>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</si>
  <si>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</si>
  <si>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</si>
  <si>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</si>
  <si>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</si>
  <si>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</si>
  <si>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{f331098c-ef54-45e1-94de-c0eddf6cf6c0}</t>
  </si>
  <si>
    <t>{00000000-0000-0000-0000-000000000000}</t>
  </si>
  <si>
    <t>/</t>
  </si>
  <si>
    <t>0011 - Rekonštrukcia</t>
  </si>
  <si>
    <t>0011 - Rekonštrukcia kult...</t>
  </si>
  <si>
    <t>1</t>
  </si>
  <si>
    <t>{8ddaa17b-215d-4a65-afdc-2ee673aad840}</t>
  </si>
  <si>
    <t>02 - KD Bodiná elekt</t>
  </si>
  <si>
    <t>02 - KD Bodiná elekt - 02...</t>
  </si>
  <si>
    <t>{196126da-e3f9-4cf7-b6ca-a9b5b8b57284}</t>
  </si>
  <si>
    <t>02 - KD Bodin e (1)</t>
  </si>
  <si>
    <t>{e50ae5b0-2c37-4af8-99bf-db2bf286580a}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</si>
  <si>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</si>
  <si>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</si>
  <si>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</si>
  <si>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</si>
  <si>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</si>
  <si>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</si>
  <si>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</si>
  <si>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</si>
  <si>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</si>
  <si>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</si>
  <si>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</si>
  <si>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0011 - Rekonštrukcia - 0011 - Rekonštrukcia kult...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</si>
  <si>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</si>
  <si>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</si>
  <si>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</si>
  <si>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</si>
  <si>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</si>
  <si>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</si>
  <si>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</si>
  <si>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</si>
  <si>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</si>
  <si>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</si>
  <si>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</si>
  <si>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</si>
  <si>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</si>
  <si>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</si>
  <si>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  771 - Podlahy z dlaždíc</t>
  </si>
  <si>
    <t xml:space="preserve">      776 - Podlahy povlakové</t>
  </si>
  <si>
    <t xml:space="preserve">    783 - Dokončovacie práce - nátery</t>
  </si>
  <si>
    <t xml:space="preserve">    784 - Dokončovacie práce - maľby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</si>
  <si>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</si>
  <si>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</si>
  <si>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</si>
  <si>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</si>
  <si>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</si>
  <si>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</si>
  <si>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</si>
  <si>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</si>
  <si>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</si>
  <si>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</si>
  <si>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</si>
  <si>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</si>
  <si>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</si>
  <si>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</si>
  <si>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</si>
  <si>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</si>
  <si>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</si>
  <si>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611421331</t>
  </si>
  <si>
    <t>Oprava vnútorných vápenných omietok stropov železobetónových rovných tvárnicových a klenieb,  opravovaná plocha nad 10 do 30 % štukových</t>
  </si>
  <si>
    <t>m2</t>
  </si>
  <si>
    <t>4</t>
  </si>
  <si>
    <t>2</t>
  </si>
  <si>
    <t>612421331</t>
  </si>
  <si>
    <t>Oprava vnútorných vápenných omietok stien, v množstve opravenej plochy nad 10 do 30 % štukových</t>
  </si>
  <si>
    <t>3</t>
  </si>
  <si>
    <t>612481119</t>
  </si>
  <si>
    <t>Potiahnutie vnútorných stien sklotextílnou mriežkou s celoplošným prilepením</t>
  </si>
  <si>
    <t>6</t>
  </si>
  <si>
    <t>16</t>
  </si>
  <si>
    <t>632440031</t>
  </si>
  <si>
    <t>Penetračný náter pred nanesením samonivelizačných poterov  (jednonásobný)</t>
  </si>
  <si>
    <t>8</t>
  </si>
  <si>
    <t>17</t>
  </si>
  <si>
    <t>632451236</t>
  </si>
  <si>
    <t>Poter pieskovocementový 400 kg/m3, hladený oceľovým hladidlom, hr. nad 40 do 50 mm</t>
  </si>
  <si>
    <t>10</t>
  </si>
  <si>
    <t>18</t>
  </si>
  <si>
    <t>632477203</t>
  </si>
  <si>
    <t>Samonivelizačná podl. hmota Weber - Terranova, weber.nivelit, na nasiakavý podklad, vnútorné použitie, hr. 5 mm</t>
  </si>
  <si>
    <t>12</t>
  </si>
  <si>
    <t>965043341</t>
  </si>
  <si>
    <t>Búranie podkladov pod dlažby, liatych dlažieb a mazanín,betón s poterom,teracom hr.do 100 mm, plochy nad 4 m2  -2,20000t</t>
  </si>
  <si>
    <t>m3</t>
  </si>
  <si>
    <t>14</t>
  </si>
  <si>
    <t>11</t>
  </si>
  <si>
    <t>965081712</t>
  </si>
  <si>
    <t>Búranie dlažieb, bez podklad. lôžka z xylolit., alebo keramických dlaždíc hr. do 10 mm,  -0,02000t</t>
  </si>
  <si>
    <t>29</t>
  </si>
  <si>
    <t>968061125</t>
  </si>
  <si>
    <t>Vyvesenie dreveného dverného krídla do suti plochy do 2 m2, -0,02400t</t>
  </si>
  <si>
    <t>ks</t>
  </si>
  <si>
    <t>30</t>
  </si>
  <si>
    <t>968072455</t>
  </si>
  <si>
    <t>Vybúranie kovových dverových zárubní plochy do 2 m2,  -0,07600t</t>
  </si>
  <si>
    <t>31</t>
  </si>
  <si>
    <t>968072456</t>
  </si>
  <si>
    <t>Vybúranie kovových dverových zárubní plochy nad 2 m2,  -0,06300t</t>
  </si>
  <si>
    <t>22</t>
  </si>
  <si>
    <t>26</t>
  </si>
  <si>
    <t>978011141</t>
  </si>
  <si>
    <t>Otlčenie omietok stropov vnútorných vápenných alebo vápennocementových v rozsahu do 30 %,  -0,01000t</t>
  </si>
  <si>
    <t>24</t>
  </si>
  <si>
    <t>27</t>
  </si>
  <si>
    <t>978011191</t>
  </si>
  <si>
    <t>Otlčenie omietok stropov vnútorných vápenných alebo vápennocementových v rozsahu do 100 %,  -0,05000t</t>
  </si>
  <si>
    <t>28</t>
  </si>
  <si>
    <t>978013141</t>
  </si>
  <si>
    <t>Otlčenie omietok stien vnútorných vápenných alebo vápennocementových v rozsahu do 30 %,  -0,01000t</t>
  </si>
  <si>
    <t>36</t>
  </si>
  <si>
    <t>979081111</t>
  </si>
  <si>
    <t>Odvoz sutiny a vybúraných hmôt na skládku do 1 km</t>
  </si>
  <si>
    <t>t</t>
  </si>
  <si>
    <t>37</t>
  </si>
  <si>
    <t>979081121</t>
  </si>
  <si>
    <t>Odvoz sutiny a vybúraných hmôt na skládku za každý ďalší 1 km</t>
  </si>
  <si>
    <t>32</t>
  </si>
  <si>
    <t>38</t>
  </si>
  <si>
    <t>979089112</t>
  </si>
  <si>
    <t>Poplatok za skladovanie - drevo, sklo, plasty (17 02 ), ostatné</t>
  </si>
  <si>
    <t>34</t>
  </si>
  <si>
    <t>766661112</t>
  </si>
  <si>
    <t>Montáž dverového krídla kompletiz. otváravého do zárubne, jednokrídlové</t>
  </si>
  <si>
    <t>33</t>
  </si>
  <si>
    <t>M</t>
  </si>
  <si>
    <t>6116017100</t>
  </si>
  <si>
    <t>Dvere vnútorné hladké plné jednokrídlové   80x197 cm vrátane zárubne</t>
  </si>
  <si>
    <t>766661132</t>
  </si>
  <si>
    <t>Montáž dverového krídla kompletiz.otváravého do zárubne, dvojkrídlov</t>
  </si>
  <si>
    <t>40</t>
  </si>
  <si>
    <t>35</t>
  </si>
  <si>
    <t>6116029700</t>
  </si>
  <si>
    <t>Dvere vnútorné hladké plné dvojkrídlové   145x197 cm prefa vrátane zárubne</t>
  </si>
  <si>
    <t>42</t>
  </si>
  <si>
    <t>19</t>
  </si>
  <si>
    <t>767581801</t>
  </si>
  <si>
    <t>Demontáž podhľadov kaziet,  -0,00500t</t>
  </si>
  <si>
    <t>44</t>
  </si>
  <si>
    <t>767584111</t>
  </si>
  <si>
    <t>Očistenie a oprava jestvujúceho podhľadu v sále</t>
  </si>
  <si>
    <t>46</t>
  </si>
  <si>
    <t>21</t>
  </si>
  <si>
    <t>767584153</t>
  </si>
  <si>
    <t>Montáž podhľadov kazetových, systém FEAL z kaziet veľkosti 600 x 600 mm, s plochou nad 20 m2</t>
  </si>
  <si>
    <t>48</t>
  </si>
  <si>
    <t>771415002</t>
  </si>
  <si>
    <t>Montáž soklíkov z obkladačiek do tmelu veľ. 250 x 65 mm</t>
  </si>
  <si>
    <t>m</t>
  </si>
  <si>
    <t>50</t>
  </si>
  <si>
    <t>13</t>
  </si>
  <si>
    <t>771575105</t>
  </si>
  <si>
    <t>Montáž podláh z dlaždíc keramických do tmelu</t>
  </si>
  <si>
    <t>52</t>
  </si>
  <si>
    <t>5978651260</t>
  </si>
  <si>
    <t>Keramická dlažba</t>
  </si>
  <si>
    <t>54</t>
  </si>
  <si>
    <t>15</t>
  </si>
  <si>
    <t>998771201</t>
  </si>
  <si>
    <t>Presun hmôt pre podlahy z dlaždíc v objektoch výšky do 6m</t>
  </si>
  <si>
    <t>%</t>
  </si>
  <si>
    <t>56</t>
  </si>
  <si>
    <t>776200820</t>
  </si>
  <si>
    <t>Odstránenie povlakových podláh zo schodiskových stupňov lepených -0,0010t</t>
  </si>
  <si>
    <t>58</t>
  </si>
  <si>
    <t>23</t>
  </si>
  <si>
    <t>776220110</t>
  </si>
  <si>
    <t>Lepenie povlakových podláh  PVC homogénne alebo heterogénne na schodiskových stupňoch na stupnice rovné</t>
  </si>
  <si>
    <t>60</t>
  </si>
  <si>
    <t>2841291550</t>
  </si>
  <si>
    <t>Podlaha PVC homogénna SOLID PUR, trieda záťaže 43,</t>
  </si>
  <si>
    <t>62</t>
  </si>
  <si>
    <t>25</t>
  </si>
  <si>
    <t>998776201</t>
  </si>
  <si>
    <t>Presun hmôt pre podlahy povlakové v objektoch výšky do 6 m</t>
  </si>
  <si>
    <t>64</t>
  </si>
  <si>
    <t>783103812</t>
  </si>
  <si>
    <t>Odstránenie starých náterov z oceľových konštrukcií stredných ľahkých"C" alebo veľmi ľahkých "CC" oceľovou kefou</t>
  </si>
  <si>
    <t>66</t>
  </si>
  <si>
    <t>5</t>
  </si>
  <si>
    <t>783125130</t>
  </si>
  <si>
    <t>Nátery oceľ.konštr. syntetické ľahkých C alebo veľmi ľahkých CC dvojnásobné - 70µm</t>
  </si>
  <si>
    <t>68</t>
  </si>
  <si>
    <t>783125730</t>
  </si>
  <si>
    <t>Nátery oceľ.konštr. syntetické ľahkých C alebo veľmi ľahkých CC základné - 35µm</t>
  </si>
  <si>
    <t>70</t>
  </si>
  <si>
    <t>7</t>
  </si>
  <si>
    <t>784401801</t>
  </si>
  <si>
    <t>Odstránenie malieb obrúsením a oprášením, výšky do 3, 80 m</t>
  </si>
  <si>
    <t>72</t>
  </si>
  <si>
    <t>784410100</t>
  </si>
  <si>
    <t>Penetrovanie jednonásobné jemnozrnných podkladov výšky do 3, 80 m</t>
  </si>
  <si>
    <t>74</t>
  </si>
  <si>
    <t>9</t>
  </si>
  <si>
    <t>784452271</t>
  </si>
  <si>
    <t>Maľby z maliarskych zmesí Primalex, Farmal, ručne nanášané dvojnásobné základné na podklad jemnozrnný výšky do 3, 80 m</t>
  </si>
  <si>
    <t>76</t>
  </si>
  <si>
    <t>02 - KD Bodiná elekt - 02 - KD Bodiná elekt - 02...</t>
  </si>
  <si>
    <t>77</t>
  </si>
  <si>
    <t>21328-0050</t>
  </si>
  <si>
    <t>PPV na montážne práce</t>
  </si>
  <si>
    <t>78</t>
  </si>
  <si>
    <t>21329-1000</t>
  </si>
  <si>
    <t>Spracovanie východiskovej revízie a vypracovanie správy</t>
  </si>
  <si>
    <t>set</t>
  </si>
  <si>
    <t>69</t>
  </si>
  <si>
    <t>21022-0002</t>
  </si>
  <si>
    <t>Vodic zvodový s podperami FeZn D10, D8 mm</t>
  </si>
  <si>
    <t>3544188501,00000</t>
  </si>
  <si>
    <t>Svorka bleskozvodná do 2 skrutiek (SS,SP1,SR 03)</t>
  </si>
  <si>
    <t>75</t>
  </si>
  <si>
    <t>Pol10</t>
  </si>
  <si>
    <t>Svorka SZ, skúšobná v karabici KO125</t>
  </si>
  <si>
    <t>921 AN22738</t>
  </si>
  <si>
    <t>Štítok na oznacenie zvodu</t>
  </si>
  <si>
    <t>21022-03011</t>
  </si>
  <si>
    <t>71</t>
  </si>
  <si>
    <t>Pol25</t>
  </si>
  <si>
    <t>21001000071,00000</t>
  </si>
  <si>
    <t>Chránicka FXP 32</t>
  </si>
  <si>
    <t>73</t>
  </si>
  <si>
    <t>21022-0401</t>
  </si>
  <si>
    <t>02 - KD Bodin e (1) - 02 - KD Bodiná elekt</t>
  </si>
  <si>
    <t>357 000 111</t>
  </si>
  <si>
    <t>Rozvádzac RH</t>
  </si>
  <si>
    <t>357 000 111.1</t>
  </si>
  <si>
    <t>Rozvádzac RP</t>
  </si>
  <si>
    <t>357 000C102</t>
  </si>
  <si>
    <t>Hlavná prípojnica pospojovania</t>
  </si>
  <si>
    <t>341 203M100</t>
  </si>
  <si>
    <t>Kábel 750V uložený pod omietkou CYKY-J 3x1,5</t>
  </si>
  <si>
    <t>341 203M101</t>
  </si>
  <si>
    <t>Kábel 750V uložený pod omietkou CYKY-O 3x1,5</t>
  </si>
  <si>
    <t>341 203M110</t>
  </si>
  <si>
    <t>Kábel 750V uložený pod omietkou CYKY-J 3x2,5</t>
  </si>
  <si>
    <t>341 203M310</t>
  </si>
  <si>
    <t>Kábel 750V uložený pod omietkou CYKY-J 5x2,5</t>
  </si>
  <si>
    <t>Pol1</t>
  </si>
  <si>
    <t>Kábel 750V uložený pod omietkou N2XH-J 3x2,5</t>
  </si>
  <si>
    <t>Pol2</t>
  </si>
  <si>
    <t>Kábel 750V uložený pod omietkou N2XH-J 3x1,5</t>
  </si>
  <si>
    <t>Pol3</t>
  </si>
  <si>
    <t>Kábel 750V uložený pod omietkou N2XH-O 3x1,5</t>
  </si>
  <si>
    <t>Pol4</t>
  </si>
  <si>
    <t>Kábel 750V uložený pod omietkou CYKY-J 5x10</t>
  </si>
  <si>
    <t>Pol5</t>
  </si>
  <si>
    <t>Kábel 750V uložený pod omietkou CYKY-J 5x6</t>
  </si>
  <si>
    <t>341 010M039</t>
  </si>
  <si>
    <t>Vodic Cu : CY 16 drôt (RE) zel/žltý</t>
  </si>
  <si>
    <t>341 010M025</t>
  </si>
  <si>
    <t>Vodic Cu : CY 6 drôt (RE) zel/žltý</t>
  </si>
  <si>
    <t>341 010M018</t>
  </si>
  <si>
    <t>Vodic Cu : CY 4 drôt (RE) zel/žltý</t>
  </si>
  <si>
    <t>345 350A021</t>
  </si>
  <si>
    <t>Spínac rad.1, 250V, 10A, IP20, 250V</t>
  </si>
  <si>
    <t>345 363A021</t>
  </si>
  <si>
    <t>Prepínac rad.5, IP20, 10A, 250V,</t>
  </si>
  <si>
    <t>Pol6</t>
  </si>
  <si>
    <t>Prepínac rad.6+6, IP20, 10A, 250V,</t>
  </si>
  <si>
    <t>345 374A021</t>
  </si>
  <si>
    <t>Prepínac rad.6, IP20, 10A, 250V,</t>
  </si>
  <si>
    <t>3 453 552 904</t>
  </si>
  <si>
    <t>Prepínac rad.7, IP20, 10A, 250V,</t>
  </si>
  <si>
    <t>921 AN22655</t>
  </si>
  <si>
    <t>Zásuvka 1-nás. IP20, 16A,250V,</t>
  </si>
  <si>
    <t>Pol7</t>
  </si>
  <si>
    <t>Zásuvka 32A,400V, na povrch</t>
  </si>
  <si>
    <t>3450906510,00000</t>
  </si>
  <si>
    <t>Prístrojová krabica po omietku 68</t>
  </si>
  <si>
    <t>921 AN1937</t>
  </si>
  <si>
    <t>Ventilátor 70W, 230V</t>
  </si>
  <si>
    <t>Pol8</t>
  </si>
  <si>
    <t>Regulátor otácok ventilátora</t>
  </si>
  <si>
    <t>348 2B00001</t>
  </si>
  <si>
    <t>LED svietidlo stropné 4400 lm</t>
  </si>
  <si>
    <t>349 2B00002</t>
  </si>
  <si>
    <t>LED svietidlo stropné  2000 lm</t>
  </si>
  <si>
    <t>350 2B00003</t>
  </si>
  <si>
    <t>LED svietidlo nástenné so senzorom, IP44</t>
  </si>
  <si>
    <t>351 2B00004</t>
  </si>
  <si>
    <t>LED svietidlo nástenné 2000 lm</t>
  </si>
  <si>
    <t>352 2B00005</t>
  </si>
  <si>
    <t>LED svietidlo nástenné 900 lm</t>
  </si>
  <si>
    <t>Pol9</t>
  </si>
  <si>
    <t>Svietidlo nástenné núdzové s vlastným zdrojom 9W, IP65, 230V</t>
  </si>
  <si>
    <t>354 9000A00</t>
  </si>
  <si>
    <t>Pol11</t>
  </si>
  <si>
    <t>43</t>
  </si>
  <si>
    <t>999 990 300</t>
  </si>
  <si>
    <t>Podružný materiál</t>
  </si>
  <si>
    <t>80</t>
  </si>
  <si>
    <t>210010301</t>
  </si>
  <si>
    <t>82</t>
  </si>
  <si>
    <t>21004-0734</t>
  </si>
  <si>
    <t>Rezanie drážky do steny pre uloženie vodicov</t>
  </si>
  <si>
    <t>84</t>
  </si>
  <si>
    <t>55</t>
  </si>
  <si>
    <t>21010-0001</t>
  </si>
  <si>
    <t>Ukoncenie vodicov v rozvádzaci do 2.5 mm2</t>
  </si>
  <si>
    <t>86</t>
  </si>
  <si>
    <t>21010-0003</t>
  </si>
  <si>
    <t>Ukoncenie vodicov v rozvádzaci do 16 mm2</t>
  </si>
  <si>
    <t>88</t>
  </si>
  <si>
    <t>57</t>
  </si>
  <si>
    <t>21011-0001</t>
  </si>
  <si>
    <t>90</t>
  </si>
  <si>
    <t>21011-0003</t>
  </si>
  <si>
    <t>92</t>
  </si>
  <si>
    <t>21011-0004</t>
  </si>
  <si>
    <t>94</t>
  </si>
  <si>
    <t>61</t>
  </si>
  <si>
    <t>2101106104,00000</t>
  </si>
  <si>
    <t>96</t>
  </si>
  <si>
    <t>21011-1041</t>
  </si>
  <si>
    <t>98</t>
  </si>
  <si>
    <t>21019-0001</t>
  </si>
  <si>
    <t>100</t>
  </si>
  <si>
    <t>21020-00041</t>
  </si>
  <si>
    <t>Svietidlo</t>
  </si>
  <si>
    <t>102</t>
  </si>
  <si>
    <t>67</t>
  </si>
  <si>
    <t>21029-0742</t>
  </si>
  <si>
    <t>Napojenie koncového spotrebica 400V</t>
  </si>
  <si>
    <t>104</t>
  </si>
  <si>
    <t>45</t>
  </si>
  <si>
    <t>21080-0105</t>
  </si>
  <si>
    <t>Kábel 750V uložený pod omietkou CYKY 3x1,5</t>
  </si>
  <si>
    <t>106</t>
  </si>
  <si>
    <t>21080-0106</t>
  </si>
  <si>
    <t>Kábel 750V uložený pod omietkou CYKY 3x2,5</t>
  </si>
  <si>
    <t>108</t>
  </si>
  <si>
    <t>47</t>
  </si>
  <si>
    <t>21080-0116</t>
  </si>
  <si>
    <t>Kábel 750V uložený pod omietkou CYKY 5x2,5</t>
  </si>
  <si>
    <t>110</t>
  </si>
  <si>
    <t>21080-0546</t>
  </si>
  <si>
    <t>112</t>
  </si>
  <si>
    <t>53</t>
  </si>
  <si>
    <t>21080-0547</t>
  </si>
  <si>
    <t>114</t>
  </si>
  <si>
    <t>21080-0549</t>
  </si>
  <si>
    <t>116</t>
  </si>
  <si>
    <t>21329-10001</t>
  </si>
  <si>
    <t>Realizacný projekt a projekt skutocného vyhotovenia</t>
  </si>
  <si>
    <t>118</t>
  </si>
  <si>
    <t>Pol18</t>
  </si>
  <si>
    <t>Kábel 750V uložený pod omietkou N2XH 3x2,5</t>
  </si>
  <si>
    <t>120</t>
  </si>
  <si>
    <t>49</t>
  </si>
  <si>
    <t>Pol19</t>
  </si>
  <si>
    <t>Kábel 750V uložený pod omietkou N2XH 3x1,5</t>
  </si>
  <si>
    <t>122</t>
  </si>
  <si>
    <t>Pol20</t>
  </si>
  <si>
    <t>Kábel 750V uložený pod omietkou CYKY 5x10</t>
  </si>
  <si>
    <t>124</t>
  </si>
  <si>
    <t>51</t>
  </si>
  <si>
    <t>Pol21</t>
  </si>
  <si>
    <t>Kábel 750V uložený pod omietkou CYKY 5x6</t>
  </si>
  <si>
    <t>126</t>
  </si>
  <si>
    <t>59</t>
  </si>
  <si>
    <t>Pol22</t>
  </si>
  <si>
    <t>128</t>
  </si>
  <si>
    <t>63</t>
  </si>
  <si>
    <t>Pol23</t>
  </si>
  <si>
    <t>130</t>
  </si>
  <si>
    <t>65</t>
  </si>
  <si>
    <t>Pol24</t>
  </si>
  <si>
    <t>Vysekanie lôžka pre prístrojovú krabicu</t>
  </si>
  <si>
    <t>132</t>
  </si>
  <si>
    <t>Pol26</t>
  </si>
  <si>
    <t>Kompletná montáž fotovoltaického systému s dopravou</t>
  </si>
  <si>
    <t>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</si>
</sst>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32" fillId="0" borderId="25" xfId="0" applyFont="1" applyBorder="1" applyAlignment="1" applyProtection="1">
      <alignment horizontal="left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7" fontId="22" fillId="0" borderId="23" xfId="0" applyNumberFormat="1" applyFont="1" applyBorder="1" applyAlignment="1"/>
    <xf numFmtId="167" fontId="3" fillId="0" borderId="23" xfId="0" applyNumberFormat="1" applyFont="1" applyBorder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5"/>
  <sheetViews>
    <sheetView showGridLines="0" workbookViewId="0">
      <pane ySplit="1" topLeftCell="A2" activePane="bottomLeft" state="frozen"/>
      <selection pane="bottomLeft" activeCell="BE8" sqref="BE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87" t="s">
        <v>7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R2" s="157" t="s">
        <v>8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>
      <c r="B4" s="22"/>
      <c r="C4" s="176" t="s">
        <v>11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23"/>
      <c r="AS4" s="17" t="s">
        <v>12</v>
      </c>
      <c r="BS4" s="18" t="s">
        <v>9</v>
      </c>
    </row>
    <row r="5" spans="1:73" ht="14.45" customHeight="1">
      <c r="B5" s="22"/>
      <c r="C5" s="24"/>
      <c r="D5" s="25" t="s">
        <v>13</v>
      </c>
      <c r="E5" s="24"/>
      <c r="F5" s="24"/>
      <c r="G5" s="24"/>
      <c r="H5" s="24"/>
      <c r="I5" s="24"/>
      <c r="J5" s="24"/>
      <c r="K5" s="189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15</v>
      </c>
      <c r="E6" s="24"/>
      <c r="F6" s="24"/>
      <c r="G6" s="24"/>
      <c r="H6" s="24"/>
      <c r="I6" s="24"/>
      <c r="J6" s="24"/>
      <c r="K6" s="190" t="s">
        <v>16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24"/>
      <c r="AQ6" s="23"/>
      <c r="BS6" s="18" t="s">
        <v>9</v>
      </c>
    </row>
    <row r="7" spans="1:73" ht="14.45" customHeight="1">
      <c r="B7" s="22"/>
      <c r="C7" s="24"/>
      <c r="D7" s="28" t="s">
        <v>17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18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19</v>
      </c>
      <c r="E8" s="24"/>
      <c r="F8" s="24"/>
      <c r="G8" s="24"/>
      <c r="H8" s="24"/>
      <c r="I8" s="24"/>
      <c r="J8" s="24"/>
      <c r="K8" s="26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26"/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22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23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24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23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24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26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23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20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24</v>
      </c>
      <c r="AL17" s="24"/>
      <c r="AM17" s="24"/>
      <c r="AN17" s="26" t="s">
        <v>5</v>
      </c>
      <c r="AO17" s="24"/>
      <c r="AP17" s="24"/>
      <c r="AQ17" s="23"/>
      <c r="BS17" s="18" t="s">
        <v>27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28</v>
      </c>
    </row>
    <row r="19" spans="2:71" ht="14.45" customHeight="1">
      <c r="B19" s="22"/>
      <c r="C19" s="24"/>
      <c r="D19" s="28" t="s">
        <v>29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23</v>
      </c>
      <c r="AL19" s="24"/>
      <c r="AM19" s="24"/>
      <c r="AN19" s="26" t="s">
        <v>5</v>
      </c>
      <c r="AO19" s="24"/>
      <c r="AP19" s="24"/>
      <c r="AQ19" s="23"/>
      <c r="BS19" s="18" t="s">
        <v>28</v>
      </c>
    </row>
    <row r="20" spans="2:71" ht="18.399999999999999" customHeight="1">
      <c r="B20" s="22"/>
      <c r="C20" s="24"/>
      <c r="D20" s="24"/>
      <c r="E20" s="26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24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30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91" t="s">
        <v>5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83">
        <f>ROUND(AG87,2)</f>
        <v>0</v>
      </c>
      <c r="AL26" s="184"/>
      <c r="AM26" s="184"/>
      <c r="AN26" s="184"/>
      <c r="AO26" s="184"/>
      <c r="AP26" s="24"/>
      <c r="AQ26" s="23"/>
    </row>
    <row r="27" spans="2:71" ht="14.45" customHeight="1">
      <c r="B27" s="22"/>
      <c r="C27" s="24"/>
      <c r="D27" s="30" t="s">
        <v>32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83">
        <f>ROUND(AG92,2)</f>
        <v>0</v>
      </c>
      <c r="AL27" s="183"/>
      <c r="AM27" s="183"/>
      <c r="AN27" s="183"/>
      <c r="AO27" s="183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33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85">
        <f>ROUND(AK26+AK27,2)</f>
        <v>0</v>
      </c>
      <c r="AL29" s="186"/>
      <c r="AM29" s="186"/>
      <c r="AN29" s="186"/>
      <c r="AO29" s="186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34</v>
      </c>
      <c r="E31" s="37"/>
      <c r="F31" s="38" t="s">
        <v>35</v>
      </c>
      <c r="G31" s="37"/>
      <c r="H31" s="37"/>
      <c r="I31" s="37"/>
      <c r="J31" s="37"/>
      <c r="K31" s="37"/>
      <c r="L31" s="180">
        <v>0.2</v>
      </c>
      <c r="M31" s="181"/>
      <c r="N31" s="181"/>
      <c r="O31" s="181"/>
      <c r="P31" s="37"/>
      <c r="Q31" s="37"/>
      <c r="R31" s="37"/>
      <c r="S31" s="37"/>
      <c r="T31" s="40" t="s">
        <v>36</v>
      </c>
      <c r="U31" s="37"/>
      <c r="V31" s="37"/>
      <c r="W31" s="182">
        <f>ROUND(AZ87+SUM(CD93),2)</f>
        <v>0</v>
      </c>
      <c r="X31" s="181"/>
      <c r="Y31" s="181"/>
      <c r="Z31" s="181"/>
      <c r="AA31" s="181"/>
      <c r="AB31" s="181"/>
      <c r="AC31" s="181"/>
      <c r="AD31" s="181"/>
      <c r="AE31" s="181"/>
      <c r="AF31" s="37"/>
      <c r="AG31" s="37"/>
      <c r="AH31" s="37"/>
      <c r="AI31" s="37"/>
      <c r="AJ31" s="37"/>
      <c r="AK31" s="182">
        <f>ROUND(AV87+SUM(BY93),2)</f>
        <v>0</v>
      </c>
      <c r="AL31" s="181"/>
      <c r="AM31" s="181"/>
      <c r="AN31" s="181"/>
      <c r="AO31" s="181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37</v>
      </c>
      <c r="G32" s="37"/>
      <c r="H32" s="37"/>
      <c r="I32" s="37"/>
      <c r="J32" s="37"/>
      <c r="K32" s="37"/>
      <c r="L32" s="180">
        <v>0.2</v>
      </c>
      <c r="M32" s="181"/>
      <c r="N32" s="181"/>
      <c r="O32" s="181"/>
      <c r="P32" s="37"/>
      <c r="Q32" s="37"/>
      <c r="R32" s="37"/>
      <c r="S32" s="37"/>
      <c r="T32" s="40" t="s">
        <v>36</v>
      </c>
      <c r="U32" s="37"/>
      <c r="V32" s="37"/>
      <c r="W32" s="182">
        <f>ROUND(BA87+SUM(CE93),2)</f>
        <v>0</v>
      </c>
      <c r="X32" s="181"/>
      <c r="Y32" s="181"/>
      <c r="Z32" s="181"/>
      <c r="AA32" s="181"/>
      <c r="AB32" s="181"/>
      <c r="AC32" s="181"/>
      <c r="AD32" s="181"/>
      <c r="AE32" s="181"/>
      <c r="AF32" s="37"/>
      <c r="AG32" s="37"/>
      <c r="AH32" s="37"/>
      <c r="AI32" s="37"/>
      <c r="AJ32" s="37"/>
      <c r="AK32" s="182">
        <f>ROUND(AW87+SUM(BZ93),2)</f>
        <v>0</v>
      </c>
      <c r="AL32" s="181"/>
      <c r="AM32" s="181"/>
      <c r="AN32" s="181"/>
      <c r="AO32" s="181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38</v>
      </c>
      <c r="G33" s="37"/>
      <c r="H33" s="37"/>
      <c r="I33" s="37"/>
      <c r="J33" s="37"/>
      <c r="K33" s="37"/>
      <c r="L33" s="180">
        <v>0.2</v>
      </c>
      <c r="M33" s="181"/>
      <c r="N33" s="181"/>
      <c r="O33" s="181"/>
      <c r="P33" s="37"/>
      <c r="Q33" s="37"/>
      <c r="R33" s="37"/>
      <c r="S33" s="37"/>
      <c r="T33" s="40" t="s">
        <v>36</v>
      </c>
      <c r="U33" s="37"/>
      <c r="V33" s="37"/>
      <c r="W33" s="182">
        <f>ROUND(BB87+SUM(CF93),2)</f>
        <v>0</v>
      </c>
      <c r="X33" s="181"/>
      <c r="Y33" s="181"/>
      <c r="Z33" s="181"/>
      <c r="AA33" s="181"/>
      <c r="AB33" s="181"/>
      <c r="AC33" s="181"/>
      <c r="AD33" s="181"/>
      <c r="AE33" s="181"/>
      <c r="AF33" s="37"/>
      <c r="AG33" s="37"/>
      <c r="AH33" s="37"/>
      <c r="AI33" s="37"/>
      <c r="AJ33" s="37"/>
      <c r="AK33" s="182">
        <v>0</v>
      </c>
      <c r="AL33" s="181"/>
      <c r="AM33" s="181"/>
      <c r="AN33" s="181"/>
      <c r="AO33" s="181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39</v>
      </c>
      <c r="G34" s="37"/>
      <c r="H34" s="37"/>
      <c r="I34" s="37"/>
      <c r="J34" s="37"/>
      <c r="K34" s="37"/>
      <c r="L34" s="180">
        <v>0.2</v>
      </c>
      <c r="M34" s="181"/>
      <c r="N34" s="181"/>
      <c r="O34" s="181"/>
      <c r="P34" s="37"/>
      <c r="Q34" s="37"/>
      <c r="R34" s="37"/>
      <c r="S34" s="37"/>
      <c r="T34" s="40" t="s">
        <v>36</v>
      </c>
      <c r="U34" s="37"/>
      <c r="V34" s="37"/>
      <c r="W34" s="182">
        <f>ROUND(BC87+SUM(CG93),2)</f>
        <v>0</v>
      </c>
      <c r="X34" s="181"/>
      <c r="Y34" s="181"/>
      <c r="Z34" s="181"/>
      <c r="AA34" s="181"/>
      <c r="AB34" s="181"/>
      <c r="AC34" s="181"/>
      <c r="AD34" s="181"/>
      <c r="AE34" s="181"/>
      <c r="AF34" s="37"/>
      <c r="AG34" s="37"/>
      <c r="AH34" s="37"/>
      <c r="AI34" s="37"/>
      <c r="AJ34" s="37"/>
      <c r="AK34" s="182">
        <v>0</v>
      </c>
      <c r="AL34" s="181"/>
      <c r="AM34" s="181"/>
      <c r="AN34" s="181"/>
      <c r="AO34" s="181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40</v>
      </c>
      <c r="G35" s="37"/>
      <c r="H35" s="37"/>
      <c r="I35" s="37"/>
      <c r="J35" s="37"/>
      <c r="K35" s="37"/>
      <c r="L35" s="180">
        <v>0</v>
      </c>
      <c r="M35" s="181"/>
      <c r="N35" s="181"/>
      <c r="O35" s="181"/>
      <c r="P35" s="37"/>
      <c r="Q35" s="37"/>
      <c r="R35" s="37"/>
      <c r="S35" s="37"/>
      <c r="T35" s="40" t="s">
        <v>36</v>
      </c>
      <c r="U35" s="37"/>
      <c r="V35" s="37"/>
      <c r="W35" s="182">
        <f>ROUND(BD87+SUM(CH93),2)</f>
        <v>0</v>
      </c>
      <c r="X35" s="181"/>
      <c r="Y35" s="181"/>
      <c r="Z35" s="181"/>
      <c r="AA35" s="181"/>
      <c r="AB35" s="181"/>
      <c r="AC35" s="181"/>
      <c r="AD35" s="181"/>
      <c r="AE35" s="181"/>
      <c r="AF35" s="37"/>
      <c r="AG35" s="37"/>
      <c r="AH35" s="37"/>
      <c r="AI35" s="37"/>
      <c r="AJ35" s="37"/>
      <c r="AK35" s="182">
        <v>0</v>
      </c>
      <c r="AL35" s="181"/>
      <c r="AM35" s="181"/>
      <c r="AN35" s="181"/>
      <c r="AO35" s="181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41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42</v>
      </c>
      <c r="U37" s="44"/>
      <c r="V37" s="44"/>
      <c r="W37" s="44"/>
      <c r="X37" s="172" t="s">
        <v>43</v>
      </c>
      <c r="Y37" s="173"/>
      <c r="Z37" s="173"/>
      <c r="AA37" s="173"/>
      <c r="AB37" s="173"/>
      <c r="AC37" s="44"/>
      <c r="AD37" s="44"/>
      <c r="AE37" s="44"/>
      <c r="AF37" s="44"/>
      <c r="AG37" s="44"/>
      <c r="AH37" s="44"/>
      <c r="AI37" s="44"/>
      <c r="AJ37" s="44"/>
      <c r="AK37" s="174">
        <f>SUM(AK29:AK35)</f>
        <v>0</v>
      </c>
      <c r="AL37" s="173"/>
      <c r="AM37" s="173"/>
      <c r="AN37" s="173"/>
      <c r="AO37" s="175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>
      <c r="B49" s="31"/>
      <c r="C49" s="32"/>
      <c r="D49" s="46" t="s">
        <v>44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45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>
      <c r="B58" s="31"/>
      <c r="C58" s="32"/>
      <c r="D58" s="51" t="s">
        <v>46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47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46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47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>
      <c r="B60" s="31"/>
      <c r="C60" s="32"/>
      <c r="D60" s="46" t="s">
        <v>48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49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>
      <c r="B69" s="31"/>
      <c r="C69" s="32"/>
      <c r="D69" s="51" t="s">
        <v>46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47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46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47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6" t="s">
        <v>50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33"/>
    </row>
    <row r="77" spans="2:43" s="3" customFormat="1" ht="14.45" customHeight="1">
      <c r="B77" s="61"/>
      <c r="C77" s="28" t="s">
        <v>13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0123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15</v>
      </c>
      <c r="D78" s="66"/>
      <c r="E78" s="66"/>
      <c r="F78" s="66"/>
      <c r="G78" s="66"/>
      <c r="H78" s="66"/>
      <c r="I78" s="66"/>
      <c r="J78" s="66"/>
      <c r="K78" s="66"/>
      <c r="L78" s="178" t="str">
        <f>K6</f>
        <v>B2etapa - Rekonštrukcia kulrúrneho domu v obci Bodiná</v>
      </c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19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 t="str">
        <f>IF(AN8= "","",AN8)</f>
        <v/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22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26</v>
      </c>
      <c r="AJ82" s="32"/>
      <c r="AK82" s="32"/>
      <c r="AL82" s="32"/>
      <c r="AM82" s="167" t="str">
        <f>IF(E17="","",E17)</f>
        <v xml:space="preserve"> </v>
      </c>
      <c r="AN82" s="167"/>
      <c r="AO82" s="167"/>
      <c r="AP82" s="167"/>
      <c r="AQ82" s="33"/>
      <c r="AS82" s="163" t="s">
        <v>51</v>
      </c>
      <c r="AT82" s="164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25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29</v>
      </c>
      <c r="AJ83" s="32"/>
      <c r="AK83" s="32"/>
      <c r="AL83" s="32"/>
      <c r="AM83" s="167" t="str">
        <f>IF(E20="","",E20)</f>
        <v xml:space="preserve"> </v>
      </c>
      <c r="AN83" s="167"/>
      <c r="AO83" s="167"/>
      <c r="AP83" s="167"/>
      <c r="AQ83" s="33"/>
      <c r="AS83" s="165"/>
      <c r="AT83" s="166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65"/>
      <c r="AT84" s="166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68" t="s">
        <v>52</v>
      </c>
      <c r="D85" s="169"/>
      <c r="E85" s="169"/>
      <c r="F85" s="169"/>
      <c r="G85" s="169"/>
      <c r="H85" s="71"/>
      <c r="I85" s="170" t="s">
        <v>53</v>
      </c>
      <c r="J85" s="169"/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70" t="s">
        <v>54</v>
      </c>
      <c r="AH85" s="169"/>
      <c r="AI85" s="169"/>
      <c r="AJ85" s="169"/>
      <c r="AK85" s="169"/>
      <c r="AL85" s="169"/>
      <c r="AM85" s="169"/>
      <c r="AN85" s="170" t="s">
        <v>55</v>
      </c>
      <c r="AO85" s="169"/>
      <c r="AP85" s="171"/>
      <c r="AQ85" s="33"/>
      <c r="AS85" s="72" t="s">
        <v>56</v>
      </c>
      <c r="AT85" s="73" t="s">
        <v>57</v>
      </c>
      <c r="AU85" s="73" t="s">
        <v>58</v>
      </c>
      <c r="AV85" s="73" t="s">
        <v>59</v>
      </c>
      <c r="AW85" s="73" t="s">
        <v>60</v>
      </c>
      <c r="AX85" s="73" t="s">
        <v>61</v>
      </c>
      <c r="AY85" s="73" t="s">
        <v>62</v>
      </c>
      <c r="AZ85" s="73" t="s">
        <v>63</v>
      </c>
      <c r="BA85" s="73" t="s">
        <v>64</v>
      </c>
      <c r="BB85" s="73" t="s">
        <v>65</v>
      </c>
      <c r="BC85" s="73" t="s">
        <v>66</v>
      </c>
      <c r="BD85" s="74" t="s">
        <v>67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68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62">
        <f>ROUND(SUM(AG88:AG90),2)</f>
        <v>0</v>
      </c>
      <c r="AH87" s="162"/>
      <c r="AI87" s="162"/>
      <c r="AJ87" s="162"/>
      <c r="AK87" s="162"/>
      <c r="AL87" s="162"/>
      <c r="AM87" s="162"/>
      <c r="AN87" s="155">
        <f>SUM(AG87,AT87)</f>
        <v>0</v>
      </c>
      <c r="AO87" s="155"/>
      <c r="AP87" s="155"/>
      <c r="AQ87" s="67"/>
      <c r="AS87" s="78">
        <f>ROUND(SUM(AS88:AS90),2)</f>
        <v>0</v>
      </c>
      <c r="AT87" s="79">
        <f>ROUND(SUM(AV87:AW87),2)</f>
        <v>0</v>
      </c>
      <c r="AU87" s="80">
        <f>ROUND(SUM(AU88:AU90),5)</f>
        <v>0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ROUND(SUM(AZ88:AZ90),2)</f>
        <v>0</v>
      </c>
      <c r="BA87" s="79">
        <f>ROUND(SUM(BA88:BA90),2)</f>
        <v>0</v>
      </c>
      <c r="BB87" s="79">
        <f>ROUND(SUM(BB88:BB90),2)</f>
        <v>0</v>
      </c>
      <c r="BC87" s="79">
        <f>ROUND(SUM(BC88:BC90),2)</f>
        <v>0</v>
      </c>
      <c r="BD87" s="81">
        <f>ROUND(SUM(BD88:BD90),2)</f>
        <v>0</v>
      </c>
      <c r="BS87" s="82" t="s">
        <v>69</v>
      </c>
      <c r="BT87" s="82" t="s">
        <v>70</v>
      </c>
      <c r="BU87" s="83" t="s">
        <v>71</v>
      </c>
      <c r="BV87" s="82" t="s">
        <v>72</v>
      </c>
      <c r="BW87" s="82" t="s">
        <v>73</v>
      </c>
      <c r="BX87" s="82" t="s">
        <v>74</v>
      </c>
    </row>
    <row r="88" spans="1:76" s="5" customFormat="1" ht="47.25" customHeight="1">
      <c r="A88" s="84" t="s">
        <v>75</v>
      </c>
      <c r="B88" s="85"/>
      <c r="C88" s="86"/>
      <c r="D88" s="161" t="s">
        <v>76</v>
      </c>
      <c r="E88" s="161"/>
      <c r="F88" s="161"/>
      <c r="G88" s="161"/>
      <c r="H88" s="161"/>
      <c r="I88" s="87"/>
      <c r="J88" s="161" t="s">
        <v>77</v>
      </c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61"/>
      <c r="Z88" s="161"/>
      <c r="AA88" s="161"/>
      <c r="AB88" s="161"/>
      <c r="AC88" s="161"/>
      <c r="AD88" s="161"/>
      <c r="AE88" s="161"/>
      <c r="AF88" s="161"/>
      <c r="AG88" s="159">
        <f>'0011 - Rekonštrukcia - 00...'!M30</f>
        <v>0</v>
      </c>
      <c r="AH88" s="160"/>
      <c r="AI88" s="160"/>
      <c r="AJ88" s="160"/>
      <c r="AK88" s="160"/>
      <c r="AL88" s="160"/>
      <c r="AM88" s="160"/>
      <c r="AN88" s="159">
        <f>SUM(AG88,AT88)</f>
        <v>0</v>
      </c>
      <c r="AO88" s="160"/>
      <c r="AP88" s="160"/>
      <c r="AQ88" s="88"/>
      <c r="AS88" s="89">
        <f>'0011 - Rekonštrukcia - 00...'!M28</f>
        <v>0</v>
      </c>
      <c r="AT88" s="90">
        <f>ROUND(SUM(AV88:AW88),2)</f>
        <v>0</v>
      </c>
      <c r="AU88" s="91">
        <f>'0011 - Rekonštrukcia - 00...'!W120</f>
        <v>0</v>
      </c>
      <c r="AV88" s="90">
        <f>'0011 - Rekonštrukcia - 00...'!M32</f>
        <v>0</v>
      </c>
      <c r="AW88" s="90">
        <f>'0011 - Rekonštrukcia - 00...'!M33</f>
        <v>0</v>
      </c>
      <c r="AX88" s="90">
        <f>'0011 - Rekonštrukcia - 00...'!M34</f>
        <v>0</v>
      </c>
      <c r="AY88" s="90">
        <f>'0011 - Rekonštrukcia - 00...'!M35</f>
        <v>0</v>
      </c>
      <c r="AZ88" s="90">
        <f>'0011 - Rekonštrukcia - 00...'!H32</f>
        <v>0</v>
      </c>
      <c r="BA88" s="90">
        <f>'0011 - Rekonštrukcia - 00...'!H33</f>
        <v>0</v>
      </c>
      <c r="BB88" s="90">
        <f>'0011 - Rekonštrukcia - 00...'!H34</f>
        <v>0</v>
      </c>
      <c r="BC88" s="90">
        <f>'0011 - Rekonštrukcia - 00...'!H35</f>
        <v>0</v>
      </c>
      <c r="BD88" s="92">
        <f>'0011 - Rekonštrukcia - 00...'!H36</f>
        <v>0</v>
      </c>
      <c r="BT88" s="93" t="s">
        <v>78</v>
      </c>
      <c r="BV88" s="93" t="s">
        <v>72</v>
      </c>
      <c r="BW88" s="93" t="s">
        <v>79</v>
      </c>
      <c r="BX88" s="93" t="s">
        <v>73</v>
      </c>
    </row>
    <row r="89" spans="1:76" s="5" customFormat="1" ht="63" customHeight="1">
      <c r="A89" s="84" t="s">
        <v>75</v>
      </c>
      <c r="B89" s="85"/>
      <c r="C89" s="86"/>
      <c r="D89" s="161" t="s">
        <v>80</v>
      </c>
      <c r="E89" s="161"/>
      <c r="F89" s="161"/>
      <c r="G89" s="161"/>
      <c r="H89" s="161"/>
      <c r="I89" s="87"/>
      <c r="J89" s="161" t="s">
        <v>81</v>
      </c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61"/>
      <c r="Z89" s="161"/>
      <c r="AA89" s="161"/>
      <c r="AB89" s="161"/>
      <c r="AC89" s="161"/>
      <c r="AD89" s="161"/>
      <c r="AE89" s="161"/>
      <c r="AF89" s="161"/>
      <c r="AG89" s="159">
        <f>'02 - KD Bodiná elekt - 02...'!M30</f>
        <v>0</v>
      </c>
      <c r="AH89" s="160"/>
      <c r="AI89" s="160"/>
      <c r="AJ89" s="160"/>
      <c r="AK89" s="160"/>
      <c r="AL89" s="160"/>
      <c r="AM89" s="160"/>
      <c r="AN89" s="159">
        <f>SUM(AG89,AT89)</f>
        <v>0</v>
      </c>
      <c r="AO89" s="160"/>
      <c r="AP89" s="160"/>
      <c r="AQ89" s="88"/>
      <c r="AS89" s="89">
        <f>'02 - KD Bodiná elekt - 02...'!M28</f>
        <v>0</v>
      </c>
      <c r="AT89" s="90">
        <f>ROUND(SUM(AV89:AW89),2)</f>
        <v>0</v>
      </c>
      <c r="AU89" s="91">
        <f>'02 - KD Bodiná elekt - 02...'!W109</f>
        <v>0</v>
      </c>
      <c r="AV89" s="90">
        <f>'02 - KD Bodiná elekt - 02...'!M32</f>
        <v>0</v>
      </c>
      <c r="AW89" s="90">
        <f>'02 - KD Bodiná elekt - 02...'!M33</f>
        <v>0</v>
      </c>
      <c r="AX89" s="90">
        <f>'02 - KD Bodiná elekt - 02...'!M34</f>
        <v>0</v>
      </c>
      <c r="AY89" s="90">
        <f>'02 - KD Bodiná elekt - 02...'!M35</f>
        <v>0</v>
      </c>
      <c r="AZ89" s="90">
        <f>'02 - KD Bodiná elekt - 02...'!H32</f>
        <v>0</v>
      </c>
      <c r="BA89" s="90">
        <f>'02 - KD Bodiná elekt - 02...'!H33</f>
        <v>0</v>
      </c>
      <c r="BB89" s="90">
        <f>'02 - KD Bodiná elekt - 02...'!H34</f>
        <v>0</v>
      </c>
      <c r="BC89" s="90">
        <f>'02 - KD Bodiná elekt - 02...'!H35</f>
        <v>0</v>
      </c>
      <c r="BD89" s="92">
        <f>'02 - KD Bodiná elekt - 02...'!H36</f>
        <v>0</v>
      </c>
      <c r="BT89" s="93" t="s">
        <v>78</v>
      </c>
      <c r="BV89" s="93" t="s">
        <v>72</v>
      </c>
      <c r="BW89" s="93" t="s">
        <v>82</v>
      </c>
      <c r="BX89" s="93" t="s">
        <v>73</v>
      </c>
    </row>
    <row r="90" spans="1:76" s="5" customFormat="1" ht="63" customHeight="1">
      <c r="A90" s="84" t="s">
        <v>75</v>
      </c>
      <c r="B90" s="85"/>
      <c r="C90" s="86"/>
      <c r="D90" s="161" t="s">
        <v>83</v>
      </c>
      <c r="E90" s="161"/>
      <c r="F90" s="161"/>
      <c r="G90" s="161"/>
      <c r="H90" s="161"/>
      <c r="I90" s="87"/>
      <c r="J90" s="161" t="s">
        <v>80</v>
      </c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61"/>
      <c r="Z90" s="161"/>
      <c r="AA90" s="161"/>
      <c r="AB90" s="161"/>
      <c r="AC90" s="161"/>
      <c r="AD90" s="161"/>
      <c r="AE90" s="161"/>
      <c r="AF90" s="161"/>
      <c r="AG90" s="159">
        <f>'02 - KD Bodin e (1) - 02 ...'!M30</f>
        <v>0</v>
      </c>
      <c r="AH90" s="160"/>
      <c r="AI90" s="160"/>
      <c r="AJ90" s="160"/>
      <c r="AK90" s="160"/>
      <c r="AL90" s="160"/>
      <c r="AM90" s="160"/>
      <c r="AN90" s="159">
        <f>SUM(AG90,AT90)</f>
        <v>0</v>
      </c>
      <c r="AO90" s="160"/>
      <c r="AP90" s="160"/>
      <c r="AQ90" s="88"/>
      <c r="AS90" s="94">
        <f>'02 - KD Bodin e (1) - 02 ...'!M28</f>
        <v>0</v>
      </c>
      <c r="AT90" s="95">
        <f>ROUND(SUM(AV90:AW90),2)</f>
        <v>0</v>
      </c>
      <c r="AU90" s="96">
        <f>'02 - KD Bodin e (1) - 02 ...'!W109</f>
        <v>0</v>
      </c>
      <c r="AV90" s="95">
        <f>'02 - KD Bodin e (1) - 02 ...'!M32</f>
        <v>0</v>
      </c>
      <c r="AW90" s="95">
        <f>'02 - KD Bodin e (1) - 02 ...'!M33</f>
        <v>0</v>
      </c>
      <c r="AX90" s="95">
        <f>'02 - KD Bodin e (1) - 02 ...'!M34</f>
        <v>0</v>
      </c>
      <c r="AY90" s="95">
        <f>'02 - KD Bodin e (1) - 02 ...'!M35</f>
        <v>0</v>
      </c>
      <c r="AZ90" s="95">
        <f>'02 - KD Bodin e (1) - 02 ...'!H32</f>
        <v>0</v>
      </c>
      <c r="BA90" s="95">
        <f>'02 - KD Bodin e (1) - 02 ...'!H33</f>
        <v>0</v>
      </c>
      <c r="BB90" s="95">
        <f>'02 - KD Bodin e (1) - 02 ...'!H34</f>
        <v>0</v>
      </c>
      <c r="BC90" s="95">
        <f>'02 - KD Bodin e (1) - 02 ...'!H35</f>
        <v>0</v>
      </c>
      <c r="BD90" s="97">
        <f>'02 - KD Bodin e (1) - 02 ...'!H36</f>
        <v>0</v>
      </c>
      <c r="BT90" s="93" t="s">
        <v>78</v>
      </c>
      <c r="BV90" s="93" t="s">
        <v>72</v>
      </c>
      <c r="BW90" s="93" t="s">
        <v>84</v>
      </c>
      <c r="BX90" s="93" t="s">
        <v>73</v>
      </c>
    </row>
    <row r="91" spans="1:76">
      <c r="B91" s="22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3"/>
    </row>
    <row r="92" spans="1:76" s="1" customFormat="1" ht="30" customHeight="1">
      <c r="B92" s="31"/>
      <c r="C92" s="76" t="s">
        <v>85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155">
        <v>0</v>
      </c>
      <c r="AH92" s="155"/>
      <c r="AI92" s="155"/>
      <c r="AJ92" s="155"/>
      <c r="AK92" s="155"/>
      <c r="AL92" s="155"/>
      <c r="AM92" s="155"/>
      <c r="AN92" s="155">
        <v>0</v>
      </c>
      <c r="AO92" s="155"/>
      <c r="AP92" s="155"/>
      <c r="AQ92" s="33"/>
      <c r="AS92" s="72" t="s">
        <v>86</v>
      </c>
      <c r="AT92" s="73" t="s">
        <v>87</v>
      </c>
      <c r="AU92" s="73" t="s">
        <v>34</v>
      </c>
      <c r="AV92" s="74" t="s">
        <v>57</v>
      </c>
    </row>
    <row r="93" spans="1:76" s="1" customFormat="1" ht="10.9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3"/>
      <c r="AS93" s="98"/>
      <c r="AT93" s="52"/>
      <c r="AU93" s="52"/>
      <c r="AV93" s="54"/>
    </row>
    <row r="94" spans="1:76" s="1" customFormat="1" ht="30" customHeight="1">
      <c r="B94" s="31"/>
      <c r="C94" s="99" t="s">
        <v>88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56">
        <f>ROUND(AG87+AG92,2)</f>
        <v>0</v>
      </c>
      <c r="AH94" s="156"/>
      <c r="AI94" s="156"/>
      <c r="AJ94" s="156"/>
      <c r="AK94" s="156"/>
      <c r="AL94" s="156"/>
      <c r="AM94" s="156"/>
      <c r="AN94" s="156">
        <f>AN87+AN92</f>
        <v>0</v>
      </c>
      <c r="AO94" s="156"/>
      <c r="AP94" s="156"/>
      <c r="AQ94" s="33"/>
    </row>
    <row r="95" spans="1:76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7"/>
    </row>
  </sheetData>
  <mergeCells count="53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D90:H90"/>
    <mergeCell ref="J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4:AM94"/>
    <mergeCell ref="AN94:AP94"/>
    <mergeCell ref="AR2:BE2"/>
    <mergeCell ref="AN90:AP90"/>
    <mergeCell ref="AG90:AM90"/>
    <mergeCell ref="AS82:AT84"/>
    <mergeCell ref="AM83:AP83"/>
    <mergeCell ref="AK26:AO26"/>
    <mergeCell ref="AK27:AO27"/>
    <mergeCell ref="AK29:AO29"/>
  </mergeCells>
  <hyperlinks>
    <hyperlink ref="K1:S1" location="C2" display="1) Súhrnný list stavby"/>
    <hyperlink ref="W1:AF1" location="C87" display="2) Rekapitulácia objektov"/>
    <hyperlink ref="A88" location="'0011 - Rekonštrukcia - 00...'!C2" display="/"/>
    <hyperlink ref="A89" location="'02 - KD Bodiná elekt - 02...'!C2" display="/"/>
    <hyperlink ref="A90" location="'02 - KD Bodin e (1) - 02 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0"/>
  <sheetViews>
    <sheetView showGridLines="0" tabSelected="1" workbookViewId="0">
      <pane ySplit="1" topLeftCell="A2" activePane="bottomLeft" state="frozen"/>
      <selection pane="bottomLeft" activeCell="L170" sqref="L17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89</v>
      </c>
      <c r="G1" s="13"/>
      <c r="H1" s="200" t="s">
        <v>90</v>
      </c>
      <c r="I1" s="200"/>
      <c r="J1" s="200"/>
      <c r="K1" s="200"/>
      <c r="L1" s="13" t="s">
        <v>91</v>
      </c>
      <c r="M1" s="11"/>
      <c r="N1" s="11"/>
      <c r="O1" s="12" t="s">
        <v>92</v>
      </c>
      <c r="P1" s="11"/>
      <c r="Q1" s="11"/>
      <c r="R1" s="11"/>
      <c r="S1" s="13" t="s">
        <v>93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7" t="s">
        <v>7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157" t="s">
        <v>8</v>
      </c>
      <c r="T2" s="158"/>
      <c r="U2" s="158"/>
      <c r="V2" s="158"/>
      <c r="W2" s="158"/>
      <c r="X2" s="158"/>
      <c r="Y2" s="158"/>
      <c r="Z2" s="158"/>
      <c r="AA2" s="158"/>
      <c r="AB2" s="158"/>
      <c r="AC2" s="158"/>
      <c r="AT2" s="18" t="s">
        <v>79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70</v>
      </c>
    </row>
    <row r="4" spans="1:66" ht="36.950000000000003" customHeight="1">
      <c r="B4" s="22"/>
      <c r="C4" s="176" t="s">
        <v>94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23"/>
      <c r="T4" s="17" t="s">
        <v>12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15</v>
      </c>
      <c r="E6" s="24"/>
      <c r="F6" s="216" t="str">
        <f>'Rekapitulácia stavby'!K6</f>
        <v>B2etapa - Rekonštrukcia kulrúrneho domu v obci Bodiná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4"/>
      <c r="R6" s="23"/>
    </row>
    <row r="7" spans="1:66" s="1" customFormat="1" ht="32.85" customHeight="1">
      <c r="B7" s="31"/>
      <c r="C7" s="32"/>
      <c r="D7" s="27" t="s">
        <v>95</v>
      </c>
      <c r="E7" s="32"/>
      <c r="F7" s="190" t="s">
        <v>96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18">
        <f>'Rekapitulácia stavby'!AN8</f>
        <v>0</v>
      </c>
      <c r="P9" s="218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189" t="str">
        <f>IF('Rekapitulácia stavby'!AN10="","",'Rekapitulácia stavby'!AN10)</f>
        <v/>
      </c>
      <c r="P11" s="189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24</v>
      </c>
      <c r="N12" s="32"/>
      <c r="O12" s="189" t="str">
        <f>IF('Rekapitulácia stavby'!AN11="","",'Rekapitulácia stavby'!AN11)</f>
        <v/>
      </c>
      <c r="P12" s="189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25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189" t="str">
        <f>IF('Rekapitulácia stavby'!AN13="","",'Rekapitulácia stavby'!AN13)</f>
        <v/>
      </c>
      <c r="P14" s="189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24</v>
      </c>
      <c r="N15" s="32"/>
      <c r="O15" s="189" t="str">
        <f>IF('Rekapitulácia stavby'!AN14="","",'Rekapitulácia stavby'!AN14)</f>
        <v/>
      </c>
      <c r="P15" s="189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26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189" t="str">
        <f>IF('Rekapitulácia stavby'!AN16="","",'Rekapitulácia stavby'!AN16)</f>
        <v/>
      </c>
      <c r="P17" s="189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IF('Rekapitulácia stavby'!E17="","",'Rekapitulácia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24</v>
      </c>
      <c r="N18" s="32"/>
      <c r="O18" s="189" t="str">
        <f>IF('Rekapitulácia stavby'!AN17="","",'Rekapitulácia stavby'!AN17)</f>
        <v/>
      </c>
      <c r="P18" s="189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189" t="str">
        <f>IF('Rekapitulácia stavby'!AN19="","",'Rekapitulácia stavby'!AN19)</f>
        <v/>
      </c>
      <c r="P20" s="189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24</v>
      </c>
      <c r="N21" s="32"/>
      <c r="O21" s="189" t="str">
        <f>IF('Rekapitulácia stavby'!AN20="","",'Rekapitulácia stavby'!AN20)</f>
        <v/>
      </c>
      <c r="P21" s="189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91" t="s">
        <v>5</v>
      </c>
      <c r="F24" s="191"/>
      <c r="G24" s="191"/>
      <c r="H24" s="191"/>
      <c r="I24" s="191"/>
      <c r="J24" s="191"/>
      <c r="K24" s="191"/>
      <c r="L24" s="19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97</v>
      </c>
      <c r="E27" s="32"/>
      <c r="F27" s="32"/>
      <c r="G27" s="32"/>
      <c r="H27" s="32"/>
      <c r="I27" s="32"/>
      <c r="J27" s="32"/>
      <c r="K27" s="32"/>
      <c r="L27" s="32"/>
      <c r="M27" s="183">
        <f>N88</f>
        <v>0</v>
      </c>
      <c r="N27" s="183"/>
      <c r="O27" s="183"/>
      <c r="P27" s="183"/>
      <c r="Q27" s="32"/>
      <c r="R27" s="33"/>
    </row>
    <row r="28" spans="2:18" s="1" customFormat="1" ht="14.45" customHeight="1">
      <c r="B28" s="31"/>
      <c r="C28" s="32"/>
      <c r="D28" s="30" t="s">
        <v>98</v>
      </c>
      <c r="E28" s="32"/>
      <c r="F28" s="32"/>
      <c r="G28" s="32"/>
      <c r="H28" s="32"/>
      <c r="I28" s="32"/>
      <c r="J28" s="32"/>
      <c r="K28" s="32"/>
      <c r="L28" s="32"/>
      <c r="M28" s="183">
        <f>N101</f>
        <v>0</v>
      </c>
      <c r="N28" s="183"/>
      <c r="O28" s="183"/>
      <c r="P28" s="183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33</v>
      </c>
      <c r="E30" s="32"/>
      <c r="F30" s="32"/>
      <c r="G30" s="32"/>
      <c r="H30" s="32"/>
      <c r="I30" s="32"/>
      <c r="J30" s="32"/>
      <c r="K30" s="32"/>
      <c r="L30" s="32"/>
      <c r="M30" s="226">
        <f>ROUND(M27+M28,2)</f>
        <v>0</v>
      </c>
      <c r="N30" s="215"/>
      <c r="O30" s="215"/>
      <c r="P30" s="215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</v>
      </c>
      <c r="G32" s="104" t="s">
        <v>36</v>
      </c>
      <c r="H32" s="223">
        <f>ROUND((SUM(BE101:BE102)+SUM(BE120:BE169)), 2)</f>
        <v>0</v>
      </c>
      <c r="I32" s="215"/>
      <c r="J32" s="215"/>
      <c r="K32" s="32"/>
      <c r="L32" s="32"/>
      <c r="M32" s="223">
        <f>ROUND(ROUND((SUM(BE101:BE102)+SUM(BE120:BE169)), 2)*F32, 2)</f>
        <v>0</v>
      </c>
      <c r="N32" s="215"/>
      <c r="O32" s="215"/>
      <c r="P32" s="215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0.2</v>
      </c>
      <c r="G33" s="104" t="s">
        <v>36</v>
      </c>
      <c r="H33" s="223">
        <f>ROUND((SUM(BF101:BF102)+SUM(BF120:BF169)), 2)</f>
        <v>0</v>
      </c>
      <c r="I33" s="215"/>
      <c r="J33" s="215"/>
      <c r="K33" s="32"/>
      <c r="L33" s="32"/>
      <c r="M33" s="223">
        <f>ROUND(ROUND((SUM(BF101:BF102)+SUM(BF120:BF169)), 2)*F33, 2)</f>
        <v>0</v>
      </c>
      <c r="N33" s="215"/>
      <c r="O33" s="215"/>
      <c r="P33" s="215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</v>
      </c>
      <c r="G34" s="104" t="s">
        <v>36</v>
      </c>
      <c r="H34" s="223">
        <f>ROUND((SUM(BG101:BG102)+SUM(BG120:BG169)), 2)</f>
        <v>0</v>
      </c>
      <c r="I34" s="215"/>
      <c r="J34" s="215"/>
      <c r="K34" s="32"/>
      <c r="L34" s="32"/>
      <c r="M34" s="223">
        <v>0</v>
      </c>
      <c r="N34" s="215"/>
      <c r="O34" s="215"/>
      <c r="P34" s="215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0.2</v>
      </c>
      <c r="G35" s="104" t="s">
        <v>36</v>
      </c>
      <c r="H35" s="223">
        <f>ROUND((SUM(BH101:BH102)+SUM(BH120:BH169)), 2)</f>
        <v>0</v>
      </c>
      <c r="I35" s="215"/>
      <c r="J35" s="215"/>
      <c r="K35" s="32"/>
      <c r="L35" s="32"/>
      <c r="M35" s="223">
        <v>0</v>
      </c>
      <c r="N35" s="215"/>
      <c r="O35" s="215"/>
      <c r="P35" s="215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4" t="s">
        <v>36</v>
      </c>
      <c r="H36" s="223">
        <f>ROUND((SUM(BI101:BI102)+SUM(BI120:BI169)), 2)</f>
        <v>0</v>
      </c>
      <c r="I36" s="215"/>
      <c r="J36" s="215"/>
      <c r="K36" s="32"/>
      <c r="L36" s="32"/>
      <c r="M36" s="223">
        <v>0</v>
      </c>
      <c r="N36" s="215"/>
      <c r="O36" s="215"/>
      <c r="P36" s="215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41</v>
      </c>
      <c r="E38" s="71"/>
      <c r="F38" s="71"/>
      <c r="G38" s="106" t="s">
        <v>42</v>
      </c>
      <c r="H38" s="107" t="s">
        <v>43</v>
      </c>
      <c r="I38" s="71"/>
      <c r="J38" s="71"/>
      <c r="K38" s="71"/>
      <c r="L38" s="224">
        <f>SUM(M30:M36)</f>
        <v>0</v>
      </c>
      <c r="M38" s="224"/>
      <c r="N38" s="224"/>
      <c r="O38" s="224"/>
      <c r="P38" s="225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6" t="s">
        <v>99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15</v>
      </c>
      <c r="D78" s="32"/>
      <c r="E78" s="32"/>
      <c r="F78" s="216" t="str">
        <f>F6</f>
        <v>B2etapa - Rekonštrukcia kulrúrneho domu v obci Bodiná</v>
      </c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32"/>
      <c r="R78" s="33"/>
    </row>
    <row r="79" spans="2:18" s="1" customFormat="1" ht="36.950000000000003" customHeight="1">
      <c r="B79" s="31"/>
      <c r="C79" s="65" t="s">
        <v>95</v>
      </c>
      <c r="D79" s="32"/>
      <c r="E79" s="32"/>
      <c r="F79" s="178" t="str">
        <f>F7</f>
        <v>0011 - Rekonštrukcia - 0011 - Rekonštrukcia kult...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18">
        <f>IF(O9="","",O9)</f>
        <v>0</v>
      </c>
      <c r="N81" s="218"/>
      <c r="O81" s="218"/>
      <c r="P81" s="218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22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26</v>
      </c>
      <c r="L83" s="32"/>
      <c r="M83" s="189" t="str">
        <f>E18</f>
        <v xml:space="preserve"> </v>
      </c>
      <c r="N83" s="189"/>
      <c r="O83" s="189"/>
      <c r="P83" s="189"/>
      <c r="Q83" s="189"/>
      <c r="R83" s="33"/>
    </row>
    <row r="84" spans="2:47" s="1" customFormat="1" ht="14.45" customHeight="1">
      <c r="B84" s="31"/>
      <c r="C84" s="28" t="s">
        <v>25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189" t="str">
        <f>E21</f>
        <v xml:space="preserve"> </v>
      </c>
      <c r="N84" s="189"/>
      <c r="O84" s="189"/>
      <c r="P84" s="189"/>
      <c r="Q84" s="189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21" t="s">
        <v>100</v>
      </c>
      <c r="D86" s="222"/>
      <c r="E86" s="222"/>
      <c r="F86" s="222"/>
      <c r="G86" s="222"/>
      <c r="H86" s="100"/>
      <c r="I86" s="100"/>
      <c r="J86" s="100"/>
      <c r="K86" s="100"/>
      <c r="L86" s="100"/>
      <c r="M86" s="100"/>
      <c r="N86" s="221" t="s">
        <v>101</v>
      </c>
      <c r="O86" s="222"/>
      <c r="P86" s="222"/>
      <c r="Q86" s="222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102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55">
        <f>N120</f>
        <v>0</v>
      </c>
      <c r="O88" s="213"/>
      <c r="P88" s="213"/>
      <c r="Q88" s="213"/>
      <c r="R88" s="33"/>
      <c r="AU88" s="18" t="s">
        <v>103</v>
      </c>
    </row>
    <row r="89" spans="2:47" s="6" customFormat="1" ht="24.95" customHeight="1">
      <c r="B89" s="109"/>
      <c r="C89" s="110"/>
      <c r="D89" s="111" t="s">
        <v>104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19">
        <f>N121</f>
        <v>0</v>
      </c>
      <c r="O89" s="220"/>
      <c r="P89" s="220"/>
      <c r="Q89" s="220"/>
      <c r="R89" s="112"/>
    </row>
    <row r="90" spans="2:47" s="7" customFormat="1" ht="19.899999999999999" customHeight="1">
      <c r="B90" s="113"/>
      <c r="C90" s="114"/>
      <c r="D90" s="115" t="s">
        <v>105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11">
        <f>N122</f>
        <v>0</v>
      </c>
      <c r="O90" s="212"/>
      <c r="P90" s="212"/>
      <c r="Q90" s="212"/>
      <c r="R90" s="116"/>
    </row>
    <row r="91" spans="2:47" s="7" customFormat="1" ht="19.899999999999999" customHeight="1">
      <c r="B91" s="113"/>
      <c r="C91" s="114"/>
      <c r="D91" s="115" t="s">
        <v>106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11">
        <f>N129</f>
        <v>0</v>
      </c>
      <c r="O91" s="212"/>
      <c r="P91" s="212"/>
      <c r="Q91" s="212"/>
      <c r="R91" s="116"/>
    </row>
    <row r="92" spans="2:47" s="6" customFormat="1" ht="24.95" customHeight="1">
      <c r="B92" s="109"/>
      <c r="C92" s="110"/>
      <c r="D92" s="111" t="s">
        <v>107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19">
        <f>N141</f>
        <v>0</v>
      </c>
      <c r="O92" s="220"/>
      <c r="P92" s="220"/>
      <c r="Q92" s="220"/>
      <c r="R92" s="112"/>
    </row>
    <row r="93" spans="2:47" s="7" customFormat="1" ht="19.899999999999999" customHeight="1">
      <c r="B93" s="113"/>
      <c r="C93" s="114"/>
      <c r="D93" s="115" t="s">
        <v>108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11">
        <f>N142</f>
        <v>0</v>
      </c>
      <c r="O93" s="212"/>
      <c r="P93" s="212"/>
      <c r="Q93" s="212"/>
      <c r="R93" s="116"/>
    </row>
    <row r="94" spans="2:47" s="7" customFormat="1" ht="19.899999999999999" customHeight="1">
      <c r="B94" s="113"/>
      <c r="C94" s="114"/>
      <c r="D94" s="115" t="s">
        <v>109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11">
        <f>N147</f>
        <v>0</v>
      </c>
      <c r="O94" s="212"/>
      <c r="P94" s="212"/>
      <c r="Q94" s="212"/>
      <c r="R94" s="116"/>
    </row>
    <row r="95" spans="2:47" s="7" customFormat="1" ht="19.899999999999999" customHeight="1">
      <c r="B95" s="113"/>
      <c r="C95" s="114"/>
      <c r="D95" s="115" t="s">
        <v>110</v>
      </c>
      <c r="E95" s="114"/>
      <c r="F95" s="114"/>
      <c r="G95" s="114"/>
      <c r="H95" s="114"/>
      <c r="I95" s="114"/>
      <c r="J95" s="114"/>
      <c r="K95" s="114"/>
      <c r="L95" s="114"/>
      <c r="M95" s="114"/>
      <c r="N95" s="211">
        <f>N151</f>
        <v>0</v>
      </c>
      <c r="O95" s="212"/>
      <c r="P95" s="212"/>
      <c r="Q95" s="212"/>
      <c r="R95" s="116"/>
    </row>
    <row r="96" spans="2:47" s="7" customFormat="1" ht="14.85" customHeight="1">
      <c r="B96" s="113"/>
      <c r="C96" s="114"/>
      <c r="D96" s="115" t="s">
        <v>111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11">
        <f>N152</f>
        <v>0</v>
      </c>
      <c r="O96" s="212"/>
      <c r="P96" s="212"/>
      <c r="Q96" s="212"/>
      <c r="R96" s="116"/>
    </row>
    <row r="97" spans="2:21" s="7" customFormat="1" ht="14.85" customHeight="1">
      <c r="B97" s="113"/>
      <c r="C97" s="114"/>
      <c r="D97" s="115" t="s">
        <v>112</v>
      </c>
      <c r="E97" s="114"/>
      <c r="F97" s="114"/>
      <c r="G97" s="114"/>
      <c r="H97" s="114"/>
      <c r="I97" s="114"/>
      <c r="J97" s="114"/>
      <c r="K97" s="114"/>
      <c r="L97" s="114"/>
      <c r="M97" s="114"/>
      <c r="N97" s="211">
        <f>N157</f>
        <v>0</v>
      </c>
      <c r="O97" s="212"/>
      <c r="P97" s="212"/>
      <c r="Q97" s="212"/>
      <c r="R97" s="116"/>
    </row>
    <row r="98" spans="2:21" s="7" customFormat="1" ht="19.899999999999999" customHeight="1">
      <c r="B98" s="113"/>
      <c r="C98" s="114"/>
      <c r="D98" s="115" t="s">
        <v>113</v>
      </c>
      <c r="E98" s="114"/>
      <c r="F98" s="114"/>
      <c r="G98" s="114"/>
      <c r="H98" s="114"/>
      <c r="I98" s="114"/>
      <c r="J98" s="114"/>
      <c r="K98" s="114"/>
      <c r="L98" s="114"/>
      <c r="M98" s="114"/>
      <c r="N98" s="211">
        <f>N162</f>
        <v>0</v>
      </c>
      <c r="O98" s="212"/>
      <c r="P98" s="212"/>
      <c r="Q98" s="212"/>
      <c r="R98" s="116"/>
    </row>
    <row r="99" spans="2:21" s="7" customFormat="1" ht="19.899999999999999" customHeight="1">
      <c r="B99" s="113"/>
      <c r="C99" s="114"/>
      <c r="D99" s="115" t="s">
        <v>114</v>
      </c>
      <c r="E99" s="114"/>
      <c r="F99" s="114"/>
      <c r="G99" s="114"/>
      <c r="H99" s="114"/>
      <c r="I99" s="114"/>
      <c r="J99" s="114"/>
      <c r="K99" s="114"/>
      <c r="L99" s="114"/>
      <c r="M99" s="114"/>
      <c r="N99" s="211">
        <f>N166</f>
        <v>0</v>
      </c>
      <c r="O99" s="212"/>
      <c r="P99" s="212"/>
      <c r="Q99" s="212"/>
      <c r="R99" s="116"/>
    </row>
    <row r="100" spans="2:21" s="1" customFormat="1" ht="21.75" customHeight="1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21" s="1" customFormat="1" ht="29.25" customHeight="1">
      <c r="B101" s="31"/>
      <c r="C101" s="108" t="s">
        <v>115</v>
      </c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213">
        <v>0</v>
      </c>
      <c r="O101" s="214"/>
      <c r="P101" s="214"/>
      <c r="Q101" s="214"/>
      <c r="R101" s="33"/>
      <c r="T101" s="117"/>
      <c r="U101" s="118" t="s">
        <v>34</v>
      </c>
    </row>
    <row r="102" spans="2:21" s="1" customFormat="1" ht="18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21" s="1" customFormat="1" ht="29.25" customHeight="1">
      <c r="B103" s="31"/>
      <c r="C103" s="99" t="s">
        <v>88</v>
      </c>
      <c r="D103" s="100"/>
      <c r="E103" s="100"/>
      <c r="F103" s="100"/>
      <c r="G103" s="100"/>
      <c r="H103" s="100"/>
      <c r="I103" s="100"/>
      <c r="J103" s="100"/>
      <c r="K103" s="100"/>
      <c r="L103" s="156">
        <f>ROUND(SUM(N88+N101),2)</f>
        <v>0</v>
      </c>
      <c r="M103" s="156"/>
      <c r="N103" s="156"/>
      <c r="O103" s="156"/>
      <c r="P103" s="156"/>
      <c r="Q103" s="156"/>
      <c r="R103" s="33"/>
    </row>
    <row r="104" spans="2:21" s="1" customFormat="1" ht="6.95" customHeight="1"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7"/>
    </row>
    <row r="108" spans="2:21" s="1" customFormat="1" ht="6.95" customHeight="1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</row>
    <row r="109" spans="2:21" s="1" customFormat="1" ht="36.950000000000003" customHeight="1">
      <c r="B109" s="31"/>
      <c r="C109" s="176" t="s">
        <v>116</v>
      </c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33"/>
    </row>
    <row r="110" spans="2:21" s="1" customFormat="1" ht="6.95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3"/>
    </row>
    <row r="111" spans="2:21" s="1" customFormat="1" ht="30" customHeight="1">
      <c r="B111" s="31"/>
      <c r="C111" s="28" t="s">
        <v>15</v>
      </c>
      <c r="D111" s="32"/>
      <c r="E111" s="32"/>
      <c r="F111" s="216" t="str">
        <f>F6</f>
        <v>B2etapa - Rekonštrukcia kulrúrneho domu v obci Bodiná</v>
      </c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32"/>
      <c r="R111" s="33"/>
    </row>
    <row r="112" spans="2:21" s="1" customFormat="1" ht="36.950000000000003" customHeight="1">
      <c r="B112" s="31"/>
      <c r="C112" s="65" t="s">
        <v>95</v>
      </c>
      <c r="D112" s="32"/>
      <c r="E112" s="32"/>
      <c r="F112" s="178" t="str">
        <f>F7</f>
        <v>0011 - Rekonštrukcia - 0011 - Rekonštrukcia kult...</v>
      </c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32"/>
      <c r="R112" s="33"/>
    </row>
    <row r="113" spans="2:65" s="1" customFormat="1" ht="6.95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ht="18" customHeight="1">
      <c r="B114" s="31"/>
      <c r="C114" s="28" t="s">
        <v>19</v>
      </c>
      <c r="D114" s="32"/>
      <c r="E114" s="32"/>
      <c r="F114" s="26" t="str">
        <f>F9</f>
        <v xml:space="preserve"> </v>
      </c>
      <c r="G114" s="32"/>
      <c r="H114" s="32"/>
      <c r="I114" s="32"/>
      <c r="J114" s="32"/>
      <c r="K114" s="28" t="s">
        <v>21</v>
      </c>
      <c r="L114" s="32"/>
      <c r="M114" s="218">
        <f>IF(O9="","",O9)</f>
        <v>0</v>
      </c>
      <c r="N114" s="218"/>
      <c r="O114" s="218"/>
      <c r="P114" s="218"/>
      <c r="Q114" s="32"/>
      <c r="R114" s="33"/>
    </row>
    <row r="115" spans="2:65" s="1" customFormat="1" ht="6.95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65" s="1" customFormat="1" ht="15">
      <c r="B116" s="31"/>
      <c r="C116" s="28" t="s">
        <v>22</v>
      </c>
      <c r="D116" s="32"/>
      <c r="E116" s="32"/>
      <c r="F116" s="26" t="str">
        <f>E12</f>
        <v xml:space="preserve"> </v>
      </c>
      <c r="G116" s="32"/>
      <c r="H116" s="32"/>
      <c r="I116" s="32"/>
      <c r="J116" s="32"/>
      <c r="K116" s="28" t="s">
        <v>26</v>
      </c>
      <c r="L116" s="32"/>
      <c r="M116" s="189" t="str">
        <f>E18</f>
        <v xml:space="preserve"> </v>
      </c>
      <c r="N116" s="189"/>
      <c r="O116" s="189"/>
      <c r="P116" s="189"/>
      <c r="Q116" s="189"/>
      <c r="R116" s="33"/>
    </row>
    <row r="117" spans="2:65" s="1" customFormat="1" ht="14.45" customHeight="1">
      <c r="B117" s="31"/>
      <c r="C117" s="28" t="s">
        <v>25</v>
      </c>
      <c r="D117" s="32"/>
      <c r="E117" s="32"/>
      <c r="F117" s="26" t="str">
        <f>IF(E15="","",E15)</f>
        <v xml:space="preserve"> </v>
      </c>
      <c r="G117" s="32"/>
      <c r="H117" s="32"/>
      <c r="I117" s="32"/>
      <c r="J117" s="32"/>
      <c r="K117" s="28" t="s">
        <v>29</v>
      </c>
      <c r="L117" s="32"/>
      <c r="M117" s="189" t="str">
        <f>E21</f>
        <v xml:space="preserve"> </v>
      </c>
      <c r="N117" s="189"/>
      <c r="O117" s="189"/>
      <c r="P117" s="189"/>
      <c r="Q117" s="189"/>
      <c r="R117" s="33"/>
    </row>
    <row r="118" spans="2:65" s="1" customFormat="1" ht="10.35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5" s="8" customFormat="1" ht="29.25" customHeight="1">
      <c r="B119" s="119"/>
      <c r="C119" s="120" t="s">
        <v>117</v>
      </c>
      <c r="D119" s="121" t="s">
        <v>118</v>
      </c>
      <c r="E119" s="121" t="s">
        <v>52</v>
      </c>
      <c r="F119" s="205" t="s">
        <v>119</v>
      </c>
      <c r="G119" s="205"/>
      <c r="H119" s="205"/>
      <c r="I119" s="205"/>
      <c r="J119" s="121" t="s">
        <v>120</v>
      </c>
      <c r="K119" s="121" t="s">
        <v>121</v>
      </c>
      <c r="L119" s="205" t="s">
        <v>122</v>
      </c>
      <c r="M119" s="205"/>
      <c r="N119" s="205" t="s">
        <v>101</v>
      </c>
      <c r="O119" s="205"/>
      <c r="P119" s="205"/>
      <c r="Q119" s="206"/>
      <c r="R119" s="122"/>
      <c r="T119" s="72" t="s">
        <v>123</v>
      </c>
      <c r="U119" s="73" t="s">
        <v>34</v>
      </c>
      <c r="V119" s="73" t="s">
        <v>124</v>
      </c>
      <c r="W119" s="73" t="s">
        <v>125</v>
      </c>
      <c r="X119" s="73" t="s">
        <v>126</v>
      </c>
      <c r="Y119" s="73" t="s">
        <v>127</v>
      </c>
      <c r="Z119" s="73" t="s">
        <v>128</v>
      </c>
      <c r="AA119" s="74" t="s">
        <v>129</v>
      </c>
    </row>
    <row r="120" spans="2:65" s="1" customFormat="1" ht="29.25" customHeight="1">
      <c r="B120" s="31"/>
      <c r="C120" s="76" t="s">
        <v>97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207">
        <f>BK120</f>
        <v>0</v>
      </c>
      <c r="O120" s="208"/>
      <c r="P120" s="208"/>
      <c r="Q120" s="208"/>
      <c r="R120" s="33"/>
      <c r="T120" s="75"/>
      <c r="U120" s="47"/>
      <c r="V120" s="47"/>
      <c r="W120" s="123">
        <f>W121+W141</f>
        <v>0</v>
      </c>
      <c r="X120" s="47"/>
      <c r="Y120" s="123">
        <f>Y121+Y141</f>
        <v>0</v>
      </c>
      <c r="Z120" s="47"/>
      <c r="AA120" s="124">
        <f>AA121+AA141</f>
        <v>0</v>
      </c>
      <c r="AT120" s="18" t="s">
        <v>69</v>
      </c>
      <c r="AU120" s="18" t="s">
        <v>103</v>
      </c>
      <c r="BK120" s="125">
        <f>BK121+BK141</f>
        <v>0</v>
      </c>
    </row>
    <row r="121" spans="2:65" s="9" customFormat="1" ht="37.35" customHeight="1">
      <c r="B121" s="126"/>
      <c r="C121" s="127"/>
      <c r="D121" s="128" t="s">
        <v>104</v>
      </c>
      <c r="E121" s="128"/>
      <c r="F121" s="128"/>
      <c r="G121" s="128"/>
      <c r="H121" s="128"/>
      <c r="I121" s="128"/>
      <c r="J121" s="128"/>
      <c r="K121" s="128"/>
      <c r="L121" s="128"/>
      <c r="M121" s="128"/>
      <c r="N121" s="209">
        <f>BK121</f>
        <v>0</v>
      </c>
      <c r="O121" s="210"/>
      <c r="P121" s="210"/>
      <c r="Q121" s="210"/>
      <c r="R121" s="129"/>
      <c r="T121" s="130"/>
      <c r="U121" s="127"/>
      <c r="V121" s="127"/>
      <c r="W121" s="131">
        <f>W122+W129</f>
        <v>0</v>
      </c>
      <c r="X121" s="127"/>
      <c r="Y121" s="131">
        <f>Y122+Y129</f>
        <v>0</v>
      </c>
      <c r="Z121" s="127"/>
      <c r="AA121" s="132">
        <f>AA122+AA129</f>
        <v>0</v>
      </c>
      <c r="AR121" s="133" t="s">
        <v>78</v>
      </c>
      <c r="AT121" s="134" t="s">
        <v>69</v>
      </c>
      <c r="AU121" s="134" t="s">
        <v>70</v>
      </c>
      <c r="AY121" s="133" t="s">
        <v>130</v>
      </c>
      <c r="BK121" s="135">
        <f>BK122+BK129</f>
        <v>0</v>
      </c>
    </row>
    <row r="122" spans="2:65" s="9" customFormat="1" ht="19.899999999999999" customHeight="1">
      <c r="B122" s="126"/>
      <c r="C122" s="127"/>
      <c r="D122" s="136" t="s">
        <v>105</v>
      </c>
      <c r="E122" s="136"/>
      <c r="F122" s="136"/>
      <c r="G122" s="136"/>
      <c r="H122" s="136"/>
      <c r="I122" s="136"/>
      <c r="J122" s="136"/>
      <c r="K122" s="136"/>
      <c r="L122" s="136"/>
      <c r="M122" s="136"/>
      <c r="N122" s="194">
        <f>BK122</f>
        <v>0</v>
      </c>
      <c r="O122" s="195"/>
      <c r="P122" s="195"/>
      <c r="Q122" s="195"/>
      <c r="R122" s="129"/>
      <c r="T122" s="130"/>
      <c r="U122" s="127"/>
      <c r="V122" s="127"/>
      <c r="W122" s="131">
        <f>SUM(W123:W128)</f>
        <v>0</v>
      </c>
      <c r="X122" s="127"/>
      <c r="Y122" s="131">
        <f>SUM(Y123:Y128)</f>
        <v>0</v>
      </c>
      <c r="Z122" s="127"/>
      <c r="AA122" s="132">
        <f>SUM(AA123:AA128)</f>
        <v>0</v>
      </c>
      <c r="AR122" s="133" t="s">
        <v>78</v>
      </c>
      <c r="AT122" s="134" t="s">
        <v>69</v>
      </c>
      <c r="AU122" s="134" t="s">
        <v>78</v>
      </c>
      <c r="AY122" s="133" t="s">
        <v>130</v>
      </c>
      <c r="BK122" s="135">
        <f>SUM(BK123:BK128)</f>
        <v>0</v>
      </c>
    </row>
    <row r="123" spans="2:65" s="1" customFormat="1" ht="51" customHeight="1">
      <c r="B123" s="137"/>
      <c r="C123" s="138" t="s">
        <v>78</v>
      </c>
      <c r="D123" s="138" t="s">
        <v>131</v>
      </c>
      <c r="E123" s="139" t="s">
        <v>132</v>
      </c>
      <c r="F123" s="201" t="s">
        <v>133</v>
      </c>
      <c r="G123" s="201"/>
      <c r="H123" s="201"/>
      <c r="I123" s="201"/>
      <c r="J123" s="140" t="s">
        <v>134</v>
      </c>
      <c r="K123" s="141">
        <v>359.11700000000002</v>
      </c>
      <c r="L123" s="202">
        <v>0</v>
      </c>
      <c r="M123" s="202"/>
      <c r="N123" s="202">
        <f t="shared" ref="N123:N128" si="0">ROUND(L123*K123,3)</f>
        <v>0</v>
      </c>
      <c r="O123" s="202"/>
      <c r="P123" s="202"/>
      <c r="Q123" s="202"/>
      <c r="R123" s="142"/>
      <c r="T123" s="143" t="s">
        <v>5</v>
      </c>
      <c r="U123" s="40" t="s">
        <v>37</v>
      </c>
      <c r="V123" s="144">
        <v>0</v>
      </c>
      <c r="W123" s="144">
        <f t="shared" ref="W123:W128" si="1">V123*K123</f>
        <v>0</v>
      </c>
      <c r="X123" s="144">
        <v>0</v>
      </c>
      <c r="Y123" s="144">
        <f t="shared" ref="Y123:Y128" si="2">X123*K123</f>
        <v>0</v>
      </c>
      <c r="Z123" s="144">
        <v>0</v>
      </c>
      <c r="AA123" s="145">
        <f t="shared" ref="AA123:AA128" si="3">Z123*K123</f>
        <v>0</v>
      </c>
      <c r="AR123" s="18" t="s">
        <v>135</v>
      </c>
      <c r="AT123" s="18" t="s">
        <v>131</v>
      </c>
      <c r="AU123" s="18" t="s">
        <v>136</v>
      </c>
      <c r="AY123" s="18" t="s">
        <v>130</v>
      </c>
      <c r="BE123" s="146">
        <f t="shared" ref="BE123:BE128" si="4">IF(U123="základná",N123,0)</f>
        <v>0</v>
      </c>
      <c r="BF123" s="146">
        <f t="shared" ref="BF123:BF128" si="5">IF(U123="znížená",N123,0)</f>
        <v>0</v>
      </c>
      <c r="BG123" s="146">
        <f t="shared" ref="BG123:BG128" si="6">IF(U123="zákl. prenesená",N123,0)</f>
        <v>0</v>
      </c>
      <c r="BH123" s="146">
        <f t="shared" ref="BH123:BH128" si="7">IF(U123="zníž. prenesená",N123,0)</f>
        <v>0</v>
      </c>
      <c r="BI123" s="146">
        <f t="shared" ref="BI123:BI128" si="8">IF(U123="nulová",N123,0)</f>
        <v>0</v>
      </c>
      <c r="BJ123" s="18" t="s">
        <v>136</v>
      </c>
      <c r="BK123" s="147">
        <f t="shared" ref="BK123:BK128" si="9">ROUND(L123*K123,3)</f>
        <v>0</v>
      </c>
      <c r="BL123" s="18" t="s">
        <v>135</v>
      </c>
      <c r="BM123" s="18" t="s">
        <v>136</v>
      </c>
    </row>
    <row r="124" spans="2:65" s="1" customFormat="1" ht="38.25" customHeight="1">
      <c r="B124" s="137"/>
      <c r="C124" s="138" t="s">
        <v>136</v>
      </c>
      <c r="D124" s="138" t="s">
        <v>131</v>
      </c>
      <c r="E124" s="139" t="s">
        <v>137</v>
      </c>
      <c r="F124" s="201" t="s">
        <v>138</v>
      </c>
      <c r="G124" s="201"/>
      <c r="H124" s="201"/>
      <c r="I124" s="201"/>
      <c r="J124" s="140" t="s">
        <v>134</v>
      </c>
      <c r="K124" s="141">
        <v>887.33799999999997</v>
      </c>
      <c r="L124" s="202">
        <v>0</v>
      </c>
      <c r="M124" s="202"/>
      <c r="N124" s="202">
        <f t="shared" si="0"/>
        <v>0</v>
      </c>
      <c r="O124" s="202"/>
      <c r="P124" s="202"/>
      <c r="Q124" s="202"/>
      <c r="R124" s="142"/>
      <c r="T124" s="143" t="s">
        <v>5</v>
      </c>
      <c r="U124" s="40" t="s">
        <v>37</v>
      </c>
      <c r="V124" s="144">
        <v>0</v>
      </c>
      <c r="W124" s="144">
        <f t="shared" si="1"/>
        <v>0</v>
      </c>
      <c r="X124" s="144">
        <v>0</v>
      </c>
      <c r="Y124" s="144">
        <f t="shared" si="2"/>
        <v>0</v>
      </c>
      <c r="Z124" s="144">
        <v>0</v>
      </c>
      <c r="AA124" s="145">
        <f t="shared" si="3"/>
        <v>0</v>
      </c>
      <c r="AR124" s="18" t="s">
        <v>135</v>
      </c>
      <c r="AT124" s="18" t="s">
        <v>131</v>
      </c>
      <c r="AU124" s="18" t="s">
        <v>136</v>
      </c>
      <c r="AY124" s="18" t="s">
        <v>130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8" t="s">
        <v>136</v>
      </c>
      <c r="BK124" s="147">
        <f t="shared" si="9"/>
        <v>0</v>
      </c>
      <c r="BL124" s="18" t="s">
        <v>135</v>
      </c>
      <c r="BM124" s="18" t="s">
        <v>135</v>
      </c>
    </row>
    <row r="125" spans="2:65" s="1" customFormat="1" ht="25.5" customHeight="1">
      <c r="B125" s="137"/>
      <c r="C125" s="138" t="s">
        <v>139</v>
      </c>
      <c r="D125" s="138" t="s">
        <v>131</v>
      </c>
      <c r="E125" s="139" t="s">
        <v>140</v>
      </c>
      <c r="F125" s="201" t="s">
        <v>141</v>
      </c>
      <c r="G125" s="201"/>
      <c r="H125" s="201"/>
      <c r="I125" s="201"/>
      <c r="J125" s="140" t="s">
        <v>134</v>
      </c>
      <c r="K125" s="141">
        <v>161.68299999999999</v>
      </c>
      <c r="L125" s="202">
        <v>0</v>
      </c>
      <c r="M125" s="202"/>
      <c r="N125" s="202">
        <f t="shared" si="0"/>
        <v>0</v>
      </c>
      <c r="O125" s="202"/>
      <c r="P125" s="202"/>
      <c r="Q125" s="202"/>
      <c r="R125" s="142"/>
      <c r="T125" s="143" t="s">
        <v>5</v>
      </c>
      <c r="U125" s="40" t="s">
        <v>37</v>
      </c>
      <c r="V125" s="144">
        <v>0</v>
      </c>
      <c r="W125" s="144">
        <f t="shared" si="1"/>
        <v>0</v>
      </c>
      <c r="X125" s="144">
        <v>0</v>
      </c>
      <c r="Y125" s="144">
        <f t="shared" si="2"/>
        <v>0</v>
      </c>
      <c r="Z125" s="144">
        <v>0</v>
      </c>
      <c r="AA125" s="145">
        <f t="shared" si="3"/>
        <v>0</v>
      </c>
      <c r="AR125" s="18" t="s">
        <v>135</v>
      </c>
      <c r="AT125" s="18" t="s">
        <v>131</v>
      </c>
      <c r="AU125" s="18" t="s">
        <v>136</v>
      </c>
      <c r="AY125" s="18" t="s">
        <v>130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8" t="s">
        <v>136</v>
      </c>
      <c r="BK125" s="147">
        <f t="shared" si="9"/>
        <v>0</v>
      </c>
      <c r="BL125" s="18" t="s">
        <v>135</v>
      </c>
      <c r="BM125" s="18" t="s">
        <v>142</v>
      </c>
    </row>
    <row r="126" spans="2:65" s="1" customFormat="1" ht="25.5" customHeight="1">
      <c r="B126" s="137"/>
      <c r="C126" s="138" t="s">
        <v>143</v>
      </c>
      <c r="D126" s="138" t="s">
        <v>131</v>
      </c>
      <c r="E126" s="139" t="s">
        <v>144</v>
      </c>
      <c r="F126" s="201" t="s">
        <v>145</v>
      </c>
      <c r="G126" s="201"/>
      <c r="H126" s="201"/>
      <c r="I126" s="201"/>
      <c r="J126" s="140" t="s">
        <v>134</v>
      </c>
      <c r="K126" s="141">
        <v>176.33</v>
      </c>
      <c r="L126" s="202">
        <v>0</v>
      </c>
      <c r="M126" s="202"/>
      <c r="N126" s="202">
        <f t="shared" si="0"/>
        <v>0</v>
      </c>
      <c r="O126" s="202"/>
      <c r="P126" s="202"/>
      <c r="Q126" s="202"/>
      <c r="R126" s="142"/>
      <c r="T126" s="143" t="s">
        <v>5</v>
      </c>
      <c r="U126" s="40" t="s">
        <v>37</v>
      </c>
      <c r="V126" s="144">
        <v>0</v>
      </c>
      <c r="W126" s="144">
        <f t="shared" si="1"/>
        <v>0</v>
      </c>
      <c r="X126" s="144">
        <v>0</v>
      </c>
      <c r="Y126" s="144">
        <f t="shared" si="2"/>
        <v>0</v>
      </c>
      <c r="Z126" s="144">
        <v>0</v>
      </c>
      <c r="AA126" s="145">
        <f t="shared" si="3"/>
        <v>0</v>
      </c>
      <c r="AR126" s="18" t="s">
        <v>135</v>
      </c>
      <c r="AT126" s="18" t="s">
        <v>131</v>
      </c>
      <c r="AU126" s="18" t="s">
        <v>136</v>
      </c>
      <c r="AY126" s="18" t="s">
        <v>130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8" t="s">
        <v>136</v>
      </c>
      <c r="BK126" s="147">
        <f t="shared" si="9"/>
        <v>0</v>
      </c>
      <c r="BL126" s="18" t="s">
        <v>135</v>
      </c>
      <c r="BM126" s="18" t="s">
        <v>146</v>
      </c>
    </row>
    <row r="127" spans="2:65" s="1" customFormat="1" ht="38.25" customHeight="1">
      <c r="B127" s="137"/>
      <c r="C127" s="138" t="s">
        <v>147</v>
      </c>
      <c r="D127" s="138" t="s">
        <v>131</v>
      </c>
      <c r="E127" s="139" t="s">
        <v>148</v>
      </c>
      <c r="F127" s="201" t="s">
        <v>149</v>
      </c>
      <c r="G127" s="201"/>
      <c r="H127" s="201"/>
      <c r="I127" s="201"/>
      <c r="J127" s="140" t="s">
        <v>134</v>
      </c>
      <c r="K127" s="141">
        <v>176.33</v>
      </c>
      <c r="L127" s="202">
        <v>0</v>
      </c>
      <c r="M127" s="202"/>
      <c r="N127" s="202">
        <f t="shared" si="0"/>
        <v>0</v>
      </c>
      <c r="O127" s="202"/>
      <c r="P127" s="202"/>
      <c r="Q127" s="202"/>
      <c r="R127" s="142"/>
      <c r="T127" s="143" t="s">
        <v>5</v>
      </c>
      <c r="U127" s="40" t="s">
        <v>37</v>
      </c>
      <c r="V127" s="144">
        <v>0</v>
      </c>
      <c r="W127" s="144">
        <f t="shared" si="1"/>
        <v>0</v>
      </c>
      <c r="X127" s="144">
        <v>0</v>
      </c>
      <c r="Y127" s="144">
        <f t="shared" si="2"/>
        <v>0</v>
      </c>
      <c r="Z127" s="144">
        <v>0</v>
      </c>
      <c r="AA127" s="145">
        <f t="shared" si="3"/>
        <v>0</v>
      </c>
      <c r="AR127" s="18" t="s">
        <v>135</v>
      </c>
      <c r="AT127" s="18" t="s">
        <v>131</v>
      </c>
      <c r="AU127" s="18" t="s">
        <v>136</v>
      </c>
      <c r="AY127" s="18" t="s">
        <v>130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8" t="s">
        <v>136</v>
      </c>
      <c r="BK127" s="147">
        <f t="shared" si="9"/>
        <v>0</v>
      </c>
      <c r="BL127" s="18" t="s">
        <v>135</v>
      </c>
      <c r="BM127" s="18" t="s">
        <v>150</v>
      </c>
    </row>
    <row r="128" spans="2:65" s="1" customFormat="1" ht="38.25" customHeight="1">
      <c r="B128" s="137"/>
      <c r="C128" s="138" t="s">
        <v>151</v>
      </c>
      <c r="D128" s="138" t="s">
        <v>131</v>
      </c>
      <c r="E128" s="139" t="s">
        <v>152</v>
      </c>
      <c r="F128" s="201" t="s">
        <v>153</v>
      </c>
      <c r="G128" s="201"/>
      <c r="H128" s="201"/>
      <c r="I128" s="201"/>
      <c r="J128" s="140" t="s">
        <v>134</v>
      </c>
      <c r="K128" s="141">
        <v>176.33</v>
      </c>
      <c r="L128" s="202">
        <v>0</v>
      </c>
      <c r="M128" s="202"/>
      <c r="N128" s="202">
        <f t="shared" si="0"/>
        <v>0</v>
      </c>
      <c r="O128" s="202"/>
      <c r="P128" s="202"/>
      <c r="Q128" s="202"/>
      <c r="R128" s="142"/>
      <c r="T128" s="143" t="s">
        <v>5</v>
      </c>
      <c r="U128" s="40" t="s">
        <v>37</v>
      </c>
      <c r="V128" s="144">
        <v>0</v>
      </c>
      <c r="W128" s="144">
        <f t="shared" si="1"/>
        <v>0</v>
      </c>
      <c r="X128" s="144">
        <v>0</v>
      </c>
      <c r="Y128" s="144">
        <f t="shared" si="2"/>
        <v>0</v>
      </c>
      <c r="Z128" s="144">
        <v>0</v>
      </c>
      <c r="AA128" s="145">
        <f t="shared" si="3"/>
        <v>0</v>
      </c>
      <c r="AR128" s="18" t="s">
        <v>135</v>
      </c>
      <c r="AT128" s="18" t="s">
        <v>131</v>
      </c>
      <c r="AU128" s="18" t="s">
        <v>136</v>
      </c>
      <c r="AY128" s="18" t="s">
        <v>130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8" t="s">
        <v>136</v>
      </c>
      <c r="BK128" s="147">
        <f t="shared" si="9"/>
        <v>0</v>
      </c>
      <c r="BL128" s="18" t="s">
        <v>135</v>
      </c>
      <c r="BM128" s="18" t="s">
        <v>154</v>
      </c>
    </row>
    <row r="129" spans="2:65" s="9" customFormat="1" ht="29.85" customHeight="1">
      <c r="B129" s="126"/>
      <c r="C129" s="127"/>
      <c r="D129" s="136" t="s">
        <v>106</v>
      </c>
      <c r="E129" s="136"/>
      <c r="F129" s="136"/>
      <c r="G129" s="136"/>
      <c r="H129" s="136"/>
      <c r="I129" s="136"/>
      <c r="J129" s="136"/>
      <c r="K129" s="136"/>
      <c r="L129" s="136"/>
      <c r="M129" s="136"/>
      <c r="N129" s="196">
        <f>BK129</f>
        <v>0</v>
      </c>
      <c r="O129" s="197"/>
      <c r="P129" s="197"/>
      <c r="Q129" s="197"/>
      <c r="R129" s="129"/>
      <c r="T129" s="130"/>
      <c r="U129" s="127"/>
      <c r="V129" s="127"/>
      <c r="W129" s="131">
        <f>SUM(W130:W140)</f>
        <v>0</v>
      </c>
      <c r="X129" s="127"/>
      <c r="Y129" s="131">
        <f>SUM(Y130:Y140)</f>
        <v>0</v>
      </c>
      <c r="Z129" s="127"/>
      <c r="AA129" s="132">
        <f>SUM(AA130:AA140)</f>
        <v>0</v>
      </c>
      <c r="AR129" s="133" t="s">
        <v>78</v>
      </c>
      <c r="AT129" s="134" t="s">
        <v>69</v>
      </c>
      <c r="AU129" s="134" t="s">
        <v>78</v>
      </c>
      <c r="AY129" s="133" t="s">
        <v>130</v>
      </c>
      <c r="BK129" s="135">
        <f>SUM(BK130:BK140)</f>
        <v>0</v>
      </c>
    </row>
    <row r="130" spans="2:65" s="1" customFormat="1" ht="51" customHeight="1">
      <c r="B130" s="137"/>
      <c r="C130" s="138" t="s">
        <v>150</v>
      </c>
      <c r="D130" s="138" t="s">
        <v>131</v>
      </c>
      <c r="E130" s="139" t="s">
        <v>155</v>
      </c>
      <c r="F130" s="201" t="s">
        <v>156</v>
      </c>
      <c r="G130" s="201"/>
      <c r="H130" s="201"/>
      <c r="I130" s="201"/>
      <c r="J130" s="140" t="s">
        <v>157</v>
      </c>
      <c r="K130" s="141">
        <v>18.289000000000001</v>
      </c>
      <c r="L130" s="202">
        <v>0</v>
      </c>
      <c r="M130" s="202"/>
      <c r="N130" s="202">
        <f t="shared" ref="N130:N140" si="10">ROUND(L130*K130,3)</f>
        <v>0</v>
      </c>
      <c r="O130" s="202"/>
      <c r="P130" s="202"/>
      <c r="Q130" s="202"/>
      <c r="R130" s="142"/>
      <c r="T130" s="143" t="s">
        <v>5</v>
      </c>
      <c r="U130" s="40" t="s">
        <v>37</v>
      </c>
      <c r="V130" s="144">
        <v>0</v>
      </c>
      <c r="W130" s="144">
        <f t="shared" ref="W130:W140" si="11">V130*K130</f>
        <v>0</v>
      </c>
      <c r="X130" s="144">
        <v>0</v>
      </c>
      <c r="Y130" s="144">
        <f t="shared" ref="Y130:Y140" si="12">X130*K130</f>
        <v>0</v>
      </c>
      <c r="Z130" s="144">
        <v>0</v>
      </c>
      <c r="AA130" s="145">
        <f t="shared" ref="AA130:AA140" si="13">Z130*K130</f>
        <v>0</v>
      </c>
      <c r="AR130" s="18" t="s">
        <v>135</v>
      </c>
      <c r="AT130" s="18" t="s">
        <v>131</v>
      </c>
      <c r="AU130" s="18" t="s">
        <v>136</v>
      </c>
      <c r="AY130" s="18" t="s">
        <v>130</v>
      </c>
      <c r="BE130" s="146">
        <f t="shared" ref="BE130:BE140" si="14">IF(U130="základná",N130,0)</f>
        <v>0</v>
      </c>
      <c r="BF130" s="146">
        <f t="shared" ref="BF130:BF140" si="15">IF(U130="znížená",N130,0)</f>
        <v>0</v>
      </c>
      <c r="BG130" s="146">
        <f t="shared" ref="BG130:BG140" si="16">IF(U130="zákl. prenesená",N130,0)</f>
        <v>0</v>
      </c>
      <c r="BH130" s="146">
        <f t="shared" ref="BH130:BH140" si="17">IF(U130="zníž. prenesená",N130,0)</f>
        <v>0</v>
      </c>
      <c r="BI130" s="146">
        <f t="shared" ref="BI130:BI140" si="18">IF(U130="nulová",N130,0)</f>
        <v>0</v>
      </c>
      <c r="BJ130" s="18" t="s">
        <v>136</v>
      </c>
      <c r="BK130" s="147">
        <f t="shared" ref="BK130:BK140" si="19">ROUND(L130*K130,3)</f>
        <v>0</v>
      </c>
      <c r="BL130" s="18" t="s">
        <v>135</v>
      </c>
      <c r="BM130" s="18" t="s">
        <v>158</v>
      </c>
    </row>
    <row r="131" spans="2:65" s="1" customFormat="1" ht="38.25" customHeight="1">
      <c r="B131" s="137"/>
      <c r="C131" s="138" t="s">
        <v>159</v>
      </c>
      <c r="D131" s="138" t="s">
        <v>131</v>
      </c>
      <c r="E131" s="139" t="s">
        <v>160</v>
      </c>
      <c r="F131" s="201" t="s">
        <v>161</v>
      </c>
      <c r="G131" s="201"/>
      <c r="H131" s="201"/>
      <c r="I131" s="201"/>
      <c r="J131" s="140" t="s">
        <v>134</v>
      </c>
      <c r="K131" s="141">
        <v>176.33</v>
      </c>
      <c r="L131" s="202">
        <v>0</v>
      </c>
      <c r="M131" s="202"/>
      <c r="N131" s="202">
        <f t="shared" si="10"/>
        <v>0</v>
      </c>
      <c r="O131" s="202"/>
      <c r="P131" s="202"/>
      <c r="Q131" s="202"/>
      <c r="R131" s="142"/>
      <c r="T131" s="143" t="s">
        <v>5</v>
      </c>
      <c r="U131" s="40" t="s">
        <v>37</v>
      </c>
      <c r="V131" s="144">
        <v>0</v>
      </c>
      <c r="W131" s="144">
        <f t="shared" si="11"/>
        <v>0</v>
      </c>
      <c r="X131" s="144">
        <v>0</v>
      </c>
      <c r="Y131" s="144">
        <f t="shared" si="12"/>
        <v>0</v>
      </c>
      <c r="Z131" s="144">
        <v>0</v>
      </c>
      <c r="AA131" s="145">
        <f t="shared" si="13"/>
        <v>0</v>
      </c>
      <c r="AR131" s="18" t="s">
        <v>135</v>
      </c>
      <c r="AT131" s="18" t="s">
        <v>131</v>
      </c>
      <c r="AU131" s="18" t="s">
        <v>136</v>
      </c>
      <c r="AY131" s="18" t="s">
        <v>130</v>
      </c>
      <c r="BE131" s="146">
        <f t="shared" si="14"/>
        <v>0</v>
      </c>
      <c r="BF131" s="146">
        <f t="shared" si="15"/>
        <v>0</v>
      </c>
      <c r="BG131" s="146">
        <f t="shared" si="16"/>
        <v>0</v>
      </c>
      <c r="BH131" s="146">
        <f t="shared" si="17"/>
        <v>0</v>
      </c>
      <c r="BI131" s="146">
        <f t="shared" si="18"/>
        <v>0</v>
      </c>
      <c r="BJ131" s="18" t="s">
        <v>136</v>
      </c>
      <c r="BK131" s="147">
        <f t="shared" si="19"/>
        <v>0</v>
      </c>
      <c r="BL131" s="18" t="s">
        <v>135</v>
      </c>
      <c r="BM131" s="18" t="s">
        <v>143</v>
      </c>
    </row>
    <row r="132" spans="2:65" s="1" customFormat="1" ht="25.5" customHeight="1">
      <c r="B132" s="137"/>
      <c r="C132" s="138" t="s">
        <v>162</v>
      </c>
      <c r="D132" s="138" t="s">
        <v>131</v>
      </c>
      <c r="E132" s="139" t="s">
        <v>163</v>
      </c>
      <c r="F132" s="201" t="s">
        <v>164</v>
      </c>
      <c r="G132" s="201"/>
      <c r="H132" s="201"/>
      <c r="I132" s="201"/>
      <c r="J132" s="140" t="s">
        <v>165</v>
      </c>
      <c r="K132" s="141">
        <v>29</v>
      </c>
      <c r="L132" s="202">
        <v>0</v>
      </c>
      <c r="M132" s="202"/>
      <c r="N132" s="202">
        <f t="shared" si="10"/>
        <v>0</v>
      </c>
      <c r="O132" s="202"/>
      <c r="P132" s="202"/>
      <c r="Q132" s="202"/>
      <c r="R132" s="142"/>
      <c r="T132" s="143" t="s">
        <v>5</v>
      </c>
      <c r="U132" s="40" t="s">
        <v>37</v>
      </c>
      <c r="V132" s="144">
        <v>0</v>
      </c>
      <c r="W132" s="144">
        <f t="shared" si="11"/>
        <v>0</v>
      </c>
      <c r="X132" s="144">
        <v>0</v>
      </c>
      <c r="Y132" s="144">
        <f t="shared" si="12"/>
        <v>0</v>
      </c>
      <c r="Z132" s="144">
        <v>0</v>
      </c>
      <c r="AA132" s="145">
        <f t="shared" si="13"/>
        <v>0</v>
      </c>
      <c r="AR132" s="18" t="s">
        <v>135</v>
      </c>
      <c r="AT132" s="18" t="s">
        <v>131</v>
      </c>
      <c r="AU132" s="18" t="s">
        <v>136</v>
      </c>
      <c r="AY132" s="18" t="s">
        <v>130</v>
      </c>
      <c r="BE132" s="146">
        <f t="shared" si="14"/>
        <v>0</v>
      </c>
      <c r="BF132" s="146">
        <f t="shared" si="15"/>
        <v>0</v>
      </c>
      <c r="BG132" s="146">
        <f t="shared" si="16"/>
        <v>0</v>
      </c>
      <c r="BH132" s="146">
        <f t="shared" si="17"/>
        <v>0</v>
      </c>
      <c r="BI132" s="146">
        <f t="shared" si="18"/>
        <v>0</v>
      </c>
      <c r="BJ132" s="18" t="s">
        <v>136</v>
      </c>
      <c r="BK132" s="147">
        <f t="shared" si="19"/>
        <v>0</v>
      </c>
      <c r="BL132" s="18" t="s">
        <v>135</v>
      </c>
      <c r="BM132" s="18" t="s">
        <v>151</v>
      </c>
    </row>
    <row r="133" spans="2:65" s="1" customFormat="1" ht="25.5" customHeight="1">
      <c r="B133" s="137"/>
      <c r="C133" s="138" t="s">
        <v>166</v>
      </c>
      <c r="D133" s="138" t="s">
        <v>131</v>
      </c>
      <c r="E133" s="139" t="s">
        <v>167</v>
      </c>
      <c r="F133" s="201" t="s">
        <v>168</v>
      </c>
      <c r="G133" s="201"/>
      <c r="H133" s="201"/>
      <c r="I133" s="201"/>
      <c r="J133" s="140" t="s">
        <v>134</v>
      </c>
      <c r="K133" s="141">
        <v>17</v>
      </c>
      <c r="L133" s="202">
        <v>0</v>
      </c>
      <c r="M133" s="202"/>
      <c r="N133" s="202">
        <f t="shared" si="10"/>
        <v>0</v>
      </c>
      <c r="O133" s="202"/>
      <c r="P133" s="202"/>
      <c r="Q133" s="202"/>
      <c r="R133" s="142"/>
      <c r="T133" s="143" t="s">
        <v>5</v>
      </c>
      <c r="U133" s="40" t="s">
        <v>37</v>
      </c>
      <c r="V133" s="144">
        <v>0</v>
      </c>
      <c r="W133" s="144">
        <f t="shared" si="11"/>
        <v>0</v>
      </c>
      <c r="X133" s="144">
        <v>0</v>
      </c>
      <c r="Y133" s="144">
        <f t="shared" si="12"/>
        <v>0</v>
      </c>
      <c r="Z133" s="144">
        <v>0</v>
      </c>
      <c r="AA133" s="145">
        <f t="shared" si="13"/>
        <v>0</v>
      </c>
      <c r="AR133" s="18" t="s">
        <v>135</v>
      </c>
      <c r="AT133" s="18" t="s">
        <v>131</v>
      </c>
      <c r="AU133" s="18" t="s">
        <v>136</v>
      </c>
      <c r="AY133" s="18" t="s">
        <v>130</v>
      </c>
      <c r="BE133" s="146">
        <f t="shared" si="14"/>
        <v>0</v>
      </c>
      <c r="BF133" s="146">
        <f t="shared" si="15"/>
        <v>0</v>
      </c>
      <c r="BG133" s="146">
        <f t="shared" si="16"/>
        <v>0</v>
      </c>
      <c r="BH133" s="146">
        <f t="shared" si="17"/>
        <v>0</v>
      </c>
      <c r="BI133" s="146">
        <f t="shared" si="18"/>
        <v>0</v>
      </c>
      <c r="BJ133" s="18" t="s">
        <v>136</v>
      </c>
      <c r="BK133" s="147">
        <f t="shared" si="19"/>
        <v>0</v>
      </c>
      <c r="BL133" s="18" t="s">
        <v>135</v>
      </c>
      <c r="BM133" s="18" t="s">
        <v>10</v>
      </c>
    </row>
    <row r="134" spans="2:65" s="1" customFormat="1" ht="25.5" customHeight="1">
      <c r="B134" s="137"/>
      <c r="C134" s="138" t="s">
        <v>169</v>
      </c>
      <c r="D134" s="138" t="s">
        <v>131</v>
      </c>
      <c r="E134" s="139" t="s">
        <v>170</v>
      </c>
      <c r="F134" s="201" t="s">
        <v>171</v>
      </c>
      <c r="G134" s="201"/>
      <c r="H134" s="201"/>
      <c r="I134" s="201"/>
      <c r="J134" s="140" t="s">
        <v>134</v>
      </c>
      <c r="K134" s="141">
        <v>6</v>
      </c>
      <c r="L134" s="202">
        <v>0</v>
      </c>
      <c r="M134" s="202"/>
      <c r="N134" s="202">
        <f t="shared" si="10"/>
        <v>0</v>
      </c>
      <c r="O134" s="202"/>
      <c r="P134" s="202"/>
      <c r="Q134" s="202"/>
      <c r="R134" s="142"/>
      <c r="T134" s="143" t="s">
        <v>5</v>
      </c>
      <c r="U134" s="40" t="s">
        <v>37</v>
      </c>
      <c r="V134" s="144">
        <v>0</v>
      </c>
      <c r="W134" s="144">
        <f t="shared" si="11"/>
        <v>0</v>
      </c>
      <c r="X134" s="144">
        <v>0</v>
      </c>
      <c r="Y134" s="144">
        <f t="shared" si="12"/>
        <v>0</v>
      </c>
      <c r="Z134" s="144">
        <v>0</v>
      </c>
      <c r="AA134" s="145">
        <f t="shared" si="13"/>
        <v>0</v>
      </c>
      <c r="AR134" s="18" t="s">
        <v>135</v>
      </c>
      <c r="AT134" s="18" t="s">
        <v>131</v>
      </c>
      <c r="AU134" s="18" t="s">
        <v>136</v>
      </c>
      <c r="AY134" s="18" t="s">
        <v>130</v>
      </c>
      <c r="BE134" s="146">
        <f t="shared" si="14"/>
        <v>0</v>
      </c>
      <c r="BF134" s="146">
        <f t="shared" si="15"/>
        <v>0</v>
      </c>
      <c r="BG134" s="146">
        <f t="shared" si="16"/>
        <v>0</v>
      </c>
      <c r="BH134" s="146">
        <f t="shared" si="17"/>
        <v>0</v>
      </c>
      <c r="BI134" s="146">
        <f t="shared" si="18"/>
        <v>0</v>
      </c>
      <c r="BJ134" s="18" t="s">
        <v>136</v>
      </c>
      <c r="BK134" s="147">
        <f t="shared" si="19"/>
        <v>0</v>
      </c>
      <c r="BL134" s="18" t="s">
        <v>135</v>
      </c>
      <c r="BM134" s="18" t="s">
        <v>172</v>
      </c>
    </row>
    <row r="135" spans="2:65" s="1" customFormat="1" ht="38.25" customHeight="1">
      <c r="B135" s="137"/>
      <c r="C135" s="138" t="s">
        <v>173</v>
      </c>
      <c r="D135" s="138" t="s">
        <v>131</v>
      </c>
      <c r="E135" s="139" t="s">
        <v>174</v>
      </c>
      <c r="F135" s="201" t="s">
        <v>175</v>
      </c>
      <c r="G135" s="201"/>
      <c r="H135" s="201"/>
      <c r="I135" s="201"/>
      <c r="J135" s="140" t="s">
        <v>134</v>
      </c>
      <c r="K135" s="141">
        <v>356.11700000000002</v>
      </c>
      <c r="L135" s="202">
        <v>0</v>
      </c>
      <c r="M135" s="202"/>
      <c r="N135" s="202">
        <f t="shared" si="10"/>
        <v>0</v>
      </c>
      <c r="O135" s="202"/>
      <c r="P135" s="202"/>
      <c r="Q135" s="202"/>
      <c r="R135" s="142"/>
      <c r="T135" s="143" t="s">
        <v>5</v>
      </c>
      <c r="U135" s="40" t="s">
        <v>37</v>
      </c>
      <c r="V135" s="144">
        <v>0</v>
      </c>
      <c r="W135" s="144">
        <f t="shared" si="11"/>
        <v>0</v>
      </c>
      <c r="X135" s="144">
        <v>0</v>
      </c>
      <c r="Y135" s="144">
        <f t="shared" si="12"/>
        <v>0</v>
      </c>
      <c r="Z135" s="144">
        <v>0</v>
      </c>
      <c r="AA135" s="145">
        <f t="shared" si="13"/>
        <v>0</v>
      </c>
      <c r="AR135" s="18" t="s">
        <v>135</v>
      </c>
      <c r="AT135" s="18" t="s">
        <v>131</v>
      </c>
      <c r="AU135" s="18" t="s">
        <v>136</v>
      </c>
      <c r="AY135" s="18" t="s">
        <v>130</v>
      </c>
      <c r="BE135" s="146">
        <f t="shared" si="14"/>
        <v>0</v>
      </c>
      <c r="BF135" s="146">
        <f t="shared" si="15"/>
        <v>0</v>
      </c>
      <c r="BG135" s="146">
        <f t="shared" si="16"/>
        <v>0</v>
      </c>
      <c r="BH135" s="146">
        <f t="shared" si="17"/>
        <v>0</v>
      </c>
      <c r="BI135" s="146">
        <f t="shared" si="18"/>
        <v>0</v>
      </c>
      <c r="BJ135" s="18" t="s">
        <v>136</v>
      </c>
      <c r="BK135" s="147">
        <f t="shared" si="19"/>
        <v>0</v>
      </c>
      <c r="BL135" s="18" t="s">
        <v>135</v>
      </c>
      <c r="BM135" s="18" t="s">
        <v>176</v>
      </c>
    </row>
    <row r="136" spans="2:65" s="1" customFormat="1" ht="38.25" customHeight="1">
      <c r="B136" s="137"/>
      <c r="C136" s="138" t="s">
        <v>177</v>
      </c>
      <c r="D136" s="138" t="s">
        <v>131</v>
      </c>
      <c r="E136" s="139" t="s">
        <v>178</v>
      </c>
      <c r="F136" s="201" t="s">
        <v>179</v>
      </c>
      <c r="G136" s="201"/>
      <c r="H136" s="201"/>
      <c r="I136" s="201"/>
      <c r="J136" s="140" t="s">
        <v>134</v>
      </c>
      <c r="K136" s="141">
        <v>161.66300000000001</v>
      </c>
      <c r="L136" s="202">
        <v>0</v>
      </c>
      <c r="M136" s="202"/>
      <c r="N136" s="202">
        <f t="shared" si="10"/>
        <v>0</v>
      </c>
      <c r="O136" s="202"/>
      <c r="P136" s="202"/>
      <c r="Q136" s="202"/>
      <c r="R136" s="142"/>
      <c r="T136" s="143" t="s">
        <v>5</v>
      </c>
      <c r="U136" s="40" t="s">
        <v>37</v>
      </c>
      <c r="V136" s="144">
        <v>0</v>
      </c>
      <c r="W136" s="144">
        <f t="shared" si="11"/>
        <v>0</v>
      </c>
      <c r="X136" s="144">
        <v>0</v>
      </c>
      <c r="Y136" s="144">
        <f t="shared" si="12"/>
        <v>0</v>
      </c>
      <c r="Z136" s="144">
        <v>0</v>
      </c>
      <c r="AA136" s="145">
        <f t="shared" si="13"/>
        <v>0</v>
      </c>
      <c r="AR136" s="18" t="s">
        <v>135</v>
      </c>
      <c r="AT136" s="18" t="s">
        <v>131</v>
      </c>
      <c r="AU136" s="18" t="s">
        <v>136</v>
      </c>
      <c r="AY136" s="18" t="s">
        <v>130</v>
      </c>
      <c r="BE136" s="146">
        <f t="shared" si="14"/>
        <v>0</v>
      </c>
      <c r="BF136" s="146">
        <f t="shared" si="15"/>
        <v>0</v>
      </c>
      <c r="BG136" s="146">
        <f t="shared" si="16"/>
        <v>0</v>
      </c>
      <c r="BH136" s="146">
        <f t="shared" si="17"/>
        <v>0</v>
      </c>
      <c r="BI136" s="146">
        <f t="shared" si="18"/>
        <v>0</v>
      </c>
      <c r="BJ136" s="18" t="s">
        <v>136</v>
      </c>
      <c r="BK136" s="147">
        <f t="shared" si="19"/>
        <v>0</v>
      </c>
      <c r="BL136" s="18" t="s">
        <v>135</v>
      </c>
      <c r="BM136" s="18" t="s">
        <v>173</v>
      </c>
    </row>
    <row r="137" spans="2:65" s="1" customFormat="1" ht="38.25" customHeight="1">
      <c r="B137" s="137"/>
      <c r="C137" s="138" t="s">
        <v>180</v>
      </c>
      <c r="D137" s="138" t="s">
        <v>131</v>
      </c>
      <c r="E137" s="139" t="s">
        <v>181</v>
      </c>
      <c r="F137" s="201" t="s">
        <v>182</v>
      </c>
      <c r="G137" s="201"/>
      <c r="H137" s="201"/>
      <c r="I137" s="201"/>
      <c r="J137" s="140" t="s">
        <v>134</v>
      </c>
      <c r="K137" s="141">
        <v>887.33799999999997</v>
      </c>
      <c r="L137" s="202">
        <v>0</v>
      </c>
      <c r="M137" s="202"/>
      <c r="N137" s="202">
        <f t="shared" si="10"/>
        <v>0</v>
      </c>
      <c r="O137" s="202"/>
      <c r="P137" s="202"/>
      <c r="Q137" s="202"/>
      <c r="R137" s="142"/>
      <c r="T137" s="143" t="s">
        <v>5</v>
      </c>
      <c r="U137" s="40" t="s">
        <v>37</v>
      </c>
      <c r="V137" s="144">
        <v>0</v>
      </c>
      <c r="W137" s="144">
        <f t="shared" si="11"/>
        <v>0</v>
      </c>
      <c r="X137" s="144">
        <v>0</v>
      </c>
      <c r="Y137" s="144">
        <f t="shared" si="12"/>
        <v>0</v>
      </c>
      <c r="Z137" s="144">
        <v>0</v>
      </c>
      <c r="AA137" s="145">
        <f t="shared" si="13"/>
        <v>0</v>
      </c>
      <c r="AR137" s="18" t="s">
        <v>135</v>
      </c>
      <c r="AT137" s="18" t="s">
        <v>131</v>
      </c>
      <c r="AU137" s="18" t="s">
        <v>136</v>
      </c>
      <c r="AY137" s="18" t="s">
        <v>130</v>
      </c>
      <c r="BE137" s="146">
        <f t="shared" si="14"/>
        <v>0</v>
      </c>
      <c r="BF137" s="146">
        <f t="shared" si="15"/>
        <v>0</v>
      </c>
      <c r="BG137" s="146">
        <f t="shared" si="16"/>
        <v>0</v>
      </c>
      <c r="BH137" s="146">
        <f t="shared" si="17"/>
        <v>0</v>
      </c>
      <c r="BI137" s="146">
        <f t="shared" si="18"/>
        <v>0</v>
      </c>
      <c r="BJ137" s="18" t="s">
        <v>136</v>
      </c>
      <c r="BK137" s="147">
        <f t="shared" si="19"/>
        <v>0</v>
      </c>
      <c r="BL137" s="18" t="s">
        <v>135</v>
      </c>
      <c r="BM137" s="18" t="s">
        <v>180</v>
      </c>
    </row>
    <row r="138" spans="2:65" s="1" customFormat="1" ht="25.5" customHeight="1">
      <c r="B138" s="137"/>
      <c r="C138" s="138" t="s">
        <v>183</v>
      </c>
      <c r="D138" s="138" t="s">
        <v>131</v>
      </c>
      <c r="E138" s="139" t="s">
        <v>184</v>
      </c>
      <c r="F138" s="201" t="s">
        <v>185</v>
      </c>
      <c r="G138" s="201"/>
      <c r="H138" s="201"/>
      <c r="I138" s="201"/>
      <c r="J138" s="140" t="s">
        <v>186</v>
      </c>
      <c r="K138" s="141">
        <v>63.709000000000003</v>
      </c>
      <c r="L138" s="202">
        <v>0</v>
      </c>
      <c r="M138" s="202"/>
      <c r="N138" s="202">
        <f t="shared" si="10"/>
        <v>0</v>
      </c>
      <c r="O138" s="202"/>
      <c r="P138" s="202"/>
      <c r="Q138" s="202"/>
      <c r="R138" s="142"/>
      <c r="T138" s="143" t="s">
        <v>5</v>
      </c>
      <c r="U138" s="40" t="s">
        <v>37</v>
      </c>
      <c r="V138" s="144">
        <v>0</v>
      </c>
      <c r="W138" s="144">
        <f t="shared" si="11"/>
        <v>0</v>
      </c>
      <c r="X138" s="144">
        <v>0</v>
      </c>
      <c r="Y138" s="144">
        <f t="shared" si="12"/>
        <v>0</v>
      </c>
      <c r="Z138" s="144">
        <v>0</v>
      </c>
      <c r="AA138" s="145">
        <f t="shared" si="13"/>
        <v>0</v>
      </c>
      <c r="AR138" s="18" t="s">
        <v>135</v>
      </c>
      <c r="AT138" s="18" t="s">
        <v>131</v>
      </c>
      <c r="AU138" s="18" t="s">
        <v>136</v>
      </c>
      <c r="AY138" s="18" t="s">
        <v>130</v>
      </c>
      <c r="BE138" s="146">
        <f t="shared" si="14"/>
        <v>0</v>
      </c>
      <c r="BF138" s="146">
        <f t="shared" si="15"/>
        <v>0</v>
      </c>
      <c r="BG138" s="146">
        <f t="shared" si="16"/>
        <v>0</v>
      </c>
      <c r="BH138" s="146">
        <f t="shared" si="17"/>
        <v>0</v>
      </c>
      <c r="BI138" s="146">
        <f t="shared" si="18"/>
        <v>0</v>
      </c>
      <c r="BJ138" s="18" t="s">
        <v>136</v>
      </c>
      <c r="BK138" s="147">
        <f t="shared" si="19"/>
        <v>0</v>
      </c>
      <c r="BL138" s="18" t="s">
        <v>135</v>
      </c>
      <c r="BM138" s="18" t="s">
        <v>166</v>
      </c>
    </row>
    <row r="139" spans="2:65" s="1" customFormat="1" ht="25.5" customHeight="1">
      <c r="B139" s="137"/>
      <c r="C139" s="138" t="s">
        <v>187</v>
      </c>
      <c r="D139" s="138" t="s">
        <v>131</v>
      </c>
      <c r="E139" s="139" t="s">
        <v>188</v>
      </c>
      <c r="F139" s="201" t="s">
        <v>189</v>
      </c>
      <c r="G139" s="201"/>
      <c r="H139" s="201"/>
      <c r="I139" s="201"/>
      <c r="J139" s="140" t="s">
        <v>186</v>
      </c>
      <c r="K139" s="141">
        <v>551.86300000000006</v>
      </c>
      <c r="L139" s="202">
        <v>0</v>
      </c>
      <c r="M139" s="202"/>
      <c r="N139" s="202">
        <f t="shared" si="10"/>
        <v>0</v>
      </c>
      <c r="O139" s="202"/>
      <c r="P139" s="202"/>
      <c r="Q139" s="202"/>
      <c r="R139" s="142"/>
      <c r="T139" s="143" t="s">
        <v>5</v>
      </c>
      <c r="U139" s="40" t="s">
        <v>37</v>
      </c>
      <c r="V139" s="144">
        <v>0</v>
      </c>
      <c r="W139" s="144">
        <f t="shared" si="11"/>
        <v>0</v>
      </c>
      <c r="X139" s="144">
        <v>0</v>
      </c>
      <c r="Y139" s="144">
        <f t="shared" si="12"/>
        <v>0</v>
      </c>
      <c r="Z139" s="144">
        <v>0</v>
      </c>
      <c r="AA139" s="145">
        <f t="shared" si="13"/>
        <v>0</v>
      </c>
      <c r="AR139" s="18" t="s">
        <v>135</v>
      </c>
      <c r="AT139" s="18" t="s">
        <v>131</v>
      </c>
      <c r="AU139" s="18" t="s">
        <v>136</v>
      </c>
      <c r="AY139" s="18" t="s">
        <v>130</v>
      </c>
      <c r="BE139" s="146">
        <f t="shared" si="14"/>
        <v>0</v>
      </c>
      <c r="BF139" s="146">
        <f t="shared" si="15"/>
        <v>0</v>
      </c>
      <c r="BG139" s="146">
        <f t="shared" si="16"/>
        <v>0</v>
      </c>
      <c r="BH139" s="146">
        <f t="shared" si="17"/>
        <v>0</v>
      </c>
      <c r="BI139" s="146">
        <f t="shared" si="18"/>
        <v>0</v>
      </c>
      <c r="BJ139" s="18" t="s">
        <v>136</v>
      </c>
      <c r="BK139" s="147">
        <f t="shared" si="19"/>
        <v>0</v>
      </c>
      <c r="BL139" s="18" t="s">
        <v>135</v>
      </c>
      <c r="BM139" s="18" t="s">
        <v>190</v>
      </c>
    </row>
    <row r="140" spans="2:65" s="1" customFormat="1" ht="25.5" customHeight="1">
      <c r="B140" s="137"/>
      <c r="C140" s="138" t="s">
        <v>191</v>
      </c>
      <c r="D140" s="138" t="s">
        <v>131</v>
      </c>
      <c r="E140" s="139" t="s">
        <v>192</v>
      </c>
      <c r="F140" s="201" t="s">
        <v>193</v>
      </c>
      <c r="G140" s="201"/>
      <c r="H140" s="201"/>
      <c r="I140" s="201"/>
      <c r="J140" s="140" t="s">
        <v>186</v>
      </c>
      <c r="K140" s="141">
        <v>63.709000000000003</v>
      </c>
      <c r="L140" s="202">
        <v>0</v>
      </c>
      <c r="M140" s="202"/>
      <c r="N140" s="202">
        <f t="shared" si="10"/>
        <v>0</v>
      </c>
      <c r="O140" s="202"/>
      <c r="P140" s="202"/>
      <c r="Q140" s="202"/>
      <c r="R140" s="142"/>
      <c r="T140" s="143" t="s">
        <v>5</v>
      </c>
      <c r="U140" s="40" t="s">
        <v>37</v>
      </c>
      <c r="V140" s="144">
        <v>0</v>
      </c>
      <c r="W140" s="144">
        <f t="shared" si="11"/>
        <v>0</v>
      </c>
      <c r="X140" s="144">
        <v>0</v>
      </c>
      <c r="Y140" s="144">
        <f t="shared" si="12"/>
        <v>0</v>
      </c>
      <c r="Z140" s="144">
        <v>0</v>
      </c>
      <c r="AA140" s="145">
        <f t="shared" si="13"/>
        <v>0</v>
      </c>
      <c r="AR140" s="18" t="s">
        <v>135</v>
      </c>
      <c r="AT140" s="18" t="s">
        <v>131</v>
      </c>
      <c r="AU140" s="18" t="s">
        <v>136</v>
      </c>
      <c r="AY140" s="18" t="s">
        <v>130</v>
      </c>
      <c r="BE140" s="146">
        <f t="shared" si="14"/>
        <v>0</v>
      </c>
      <c r="BF140" s="146">
        <f t="shared" si="15"/>
        <v>0</v>
      </c>
      <c r="BG140" s="146">
        <f t="shared" si="16"/>
        <v>0</v>
      </c>
      <c r="BH140" s="146">
        <f t="shared" si="17"/>
        <v>0</v>
      </c>
      <c r="BI140" s="146">
        <f t="shared" si="18"/>
        <v>0</v>
      </c>
      <c r="BJ140" s="18" t="s">
        <v>136</v>
      </c>
      <c r="BK140" s="147">
        <f t="shared" si="19"/>
        <v>0</v>
      </c>
      <c r="BL140" s="18" t="s">
        <v>135</v>
      </c>
      <c r="BM140" s="18" t="s">
        <v>194</v>
      </c>
    </row>
    <row r="141" spans="2:65" s="9" customFormat="1" ht="37.35" customHeight="1">
      <c r="B141" s="126"/>
      <c r="C141" s="127"/>
      <c r="D141" s="128" t="s">
        <v>107</v>
      </c>
      <c r="E141" s="128"/>
      <c r="F141" s="128"/>
      <c r="G141" s="128"/>
      <c r="H141" s="128"/>
      <c r="I141" s="128"/>
      <c r="J141" s="128"/>
      <c r="K141" s="128"/>
      <c r="L141" s="128"/>
      <c r="M141" s="128"/>
      <c r="N141" s="192">
        <f>BK141</f>
        <v>0</v>
      </c>
      <c r="O141" s="193"/>
      <c r="P141" s="193"/>
      <c r="Q141" s="193"/>
      <c r="R141" s="129"/>
      <c r="T141" s="130"/>
      <c r="U141" s="127"/>
      <c r="V141" s="127"/>
      <c r="W141" s="131">
        <f>W142+W147+W151+W162+W166</f>
        <v>0</v>
      </c>
      <c r="X141" s="127"/>
      <c r="Y141" s="131">
        <f>Y142+Y147+Y151+Y162+Y166</f>
        <v>0</v>
      </c>
      <c r="Z141" s="127"/>
      <c r="AA141" s="132">
        <f>AA142+AA147+AA151+AA162+AA166</f>
        <v>0</v>
      </c>
      <c r="AR141" s="133" t="s">
        <v>136</v>
      </c>
      <c r="AT141" s="134" t="s">
        <v>69</v>
      </c>
      <c r="AU141" s="134" t="s">
        <v>70</v>
      </c>
      <c r="AY141" s="133" t="s">
        <v>130</v>
      </c>
      <c r="BK141" s="135">
        <f>BK142+BK147+BK151+BK162+BK166</f>
        <v>0</v>
      </c>
    </row>
    <row r="142" spans="2:65" s="9" customFormat="1" ht="19.899999999999999" customHeight="1">
      <c r="B142" s="126"/>
      <c r="C142" s="127"/>
      <c r="D142" s="136" t="s">
        <v>108</v>
      </c>
      <c r="E142" s="136"/>
      <c r="F142" s="136"/>
      <c r="G142" s="136"/>
      <c r="H142" s="136"/>
      <c r="I142" s="136"/>
      <c r="J142" s="136"/>
      <c r="K142" s="136"/>
      <c r="L142" s="136"/>
      <c r="M142" s="136"/>
      <c r="N142" s="194">
        <f>BK142</f>
        <v>0</v>
      </c>
      <c r="O142" s="195"/>
      <c r="P142" s="195"/>
      <c r="Q142" s="195"/>
      <c r="R142" s="129"/>
      <c r="T142" s="130"/>
      <c r="U142" s="127"/>
      <c r="V142" s="127"/>
      <c r="W142" s="131">
        <f>SUM(W143:W146)</f>
        <v>0</v>
      </c>
      <c r="X142" s="127"/>
      <c r="Y142" s="131">
        <f>SUM(Y143:Y146)</f>
        <v>0</v>
      </c>
      <c r="Z142" s="127"/>
      <c r="AA142" s="132">
        <f>SUM(AA143:AA146)</f>
        <v>0</v>
      </c>
      <c r="AR142" s="133" t="s">
        <v>136</v>
      </c>
      <c r="AT142" s="134" t="s">
        <v>69</v>
      </c>
      <c r="AU142" s="134" t="s">
        <v>78</v>
      </c>
      <c r="AY142" s="133" t="s">
        <v>130</v>
      </c>
      <c r="BK142" s="135">
        <f>SUM(BK143:BK146)</f>
        <v>0</v>
      </c>
    </row>
    <row r="143" spans="2:65" s="1" customFormat="1" ht="25.5" customHeight="1">
      <c r="B143" s="137"/>
      <c r="C143" s="138" t="s">
        <v>190</v>
      </c>
      <c r="D143" s="138" t="s">
        <v>131</v>
      </c>
      <c r="E143" s="139" t="s">
        <v>195</v>
      </c>
      <c r="F143" s="201" t="s">
        <v>196</v>
      </c>
      <c r="G143" s="201"/>
      <c r="H143" s="201"/>
      <c r="I143" s="201"/>
      <c r="J143" s="140" t="s">
        <v>165</v>
      </c>
      <c r="K143" s="141">
        <v>15</v>
      </c>
      <c r="L143" s="202">
        <v>0</v>
      </c>
      <c r="M143" s="202"/>
      <c r="N143" s="202">
        <f>ROUND(L143*K143,3)</f>
        <v>0</v>
      </c>
      <c r="O143" s="202"/>
      <c r="P143" s="202"/>
      <c r="Q143" s="202"/>
      <c r="R143" s="142"/>
      <c r="T143" s="143" t="s">
        <v>5</v>
      </c>
      <c r="U143" s="40" t="s">
        <v>37</v>
      </c>
      <c r="V143" s="144">
        <v>0</v>
      </c>
      <c r="W143" s="144">
        <f>V143*K143</f>
        <v>0</v>
      </c>
      <c r="X143" s="144">
        <v>0</v>
      </c>
      <c r="Y143" s="144">
        <f>X143*K143</f>
        <v>0</v>
      </c>
      <c r="Z143" s="144">
        <v>0</v>
      </c>
      <c r="AA143" s="145">
        <f>Z143*K143</f>
        <v>0</v>
      </c>
      <c r="AR143" s="18" t="s">
        <v>143</v>
      </c>
      <c r="AT143" s="18" t="s">
        <v>131</v>
      </c>
      <c r="AU143" s="18" t="s">
        <v>136</v>
      </c>
      <c r="AY143" s="18" t="s">
        <v>130</v>
      </c>
      <c r="BE143" s="146">
        <f>IF(U143="základná",N143,0)</f>
        <v>0</v>
      </c>
      <c r="BF143" s="146">
        <f>IF(U143="znížená",N143,0)</f>
        <v>0</v>
      </c>
      <c r="BG143" s="146">
        <f>IF(U143="zákl. prenesená",N143,0)</f>
        <v>0</v>
      </c>
      <c r="BH143" s="146">
        <f>IF(U143="zníž. prenesená",N143,0)</f>
        <v>0</v>
      </c>
      <c r="BI143" s="146">
        <f>IF(U143="nulová",N143,0)</f>
        <v>0</v>
      </c>
      <c r="BJ143" s="18" t="s">
        <v>136</v>
      </c>
      <c r="BK143" s="147">
        <f>ROUND(L143*K143,3)</f>
        <v>0</v>
      </c>
      <c r="BL143" s="18" t="s">
        <v>143</v>
      </c>
      <c r="BM143" s="18" t="s">
        <v>183</v>
      </c>
    </row>
    <row r="144" spans="2:65" s="1" customFormat="1" ht="25.5" customHeight="1">
      <c r="B144" s="137"/>
      <c r="C144" s="148" t="s">
        <v>197</v>
      </c>
      <c r="D144" s="148" t="s">
        <v>198</v>
      </c>
      <c r="E144" s="149" t="s">
        <v>199</v>
      </c>
      <c r="F144" s="203" t="s">
        <v>200</v>
      </c>
      <c r="G144" s="203"/>
      <c r="H144" s="203"/>
      <c r="I144" s="203"/>
      <c r="J144" s="150" t="s">
        <v>165</v>
      </c>
      <c r="K144" s="151">
        <v>15</v>
      </c>
      <c r="L144" s="204">
        <v>0</v>
      </c>
      <c r="M144" s="204"/>
      <c r="N144" s="204">
        <f>ROUND(L144*K144,3)</f>
        <v>0</v>
      </c>
      <c r="O144" s="202"/>
      <c r="P144" s="202"/>
      <c r="Q144" s="202"/>
      <c r="R144" s="142"/>
      <c r="T144" s="143" t="s">
        <v>5</v>
      </c>
      <c r="U144" s="40" t="s">
        <v>37</v>
      </c>
      <c r="V144" s="144">
        <v>0</v>
      </c>
      <c r="W144" s="144">
        <f>V144*K144</f>
        <v>0</v>
      </c>
      <c r="X144" s="144">
        <v>0</v>
      </c>
      <c r="Y144" s="144">
        <f>X144*K144</f>
        <v>0</v>
      </c>
      <c r="Z144" s="144">
        <v>0</v>
      </c>
      <c r="AA144" s="145">
        <f>Z144*K144</f>
        <v>0</v>
      </c>
      <c r="AR144" s="18" t="s">
        <v>190</v>
      </c>
      <c r="AT144" s="18" t="s">
        <v>198</v>
      </c>
      <c r="AU144" s="18" t="s">
        <v>136</v>
      </c>
      <c r="AY144" s="18" t="s">
        <v>130</v>
      </c>
      <c r="BE144" s="146">
        <f>IF(U144="základná",N144,0)</f>
        <v>0</v>
      </c>
      <c r="BF144" s="146">
        <f>IF(U144="znížená",N144,0)</f>
        <v>0</v>
      </c>
      <c r="BG144" s="146">
        <f>IF(U144="zákl. prenesená",N144,0)</f>
        <v>0</v>
      </c>
      <c r="BH144" s="146">
        <f>IF(U144="zníž. prenesená",N144,0)</f>
        <v>0</v>
      </c>
      <c r="BI144" s="146">
        <f>IF(U144="nulová",N144,0)</f>
        <v>0</v>
      </c>
      <c r="BJ144" s="18" t="s">
        <v>136</v>
      </c>
      <c r="BK144" s="147">
        <f>ROUND(L144*K144,3)</f>
        <v>0</v>
      </c>
      <c r="BL144" s="18" t="s">
        <v>143</v>
      </c>
      <c r="BM144" s="18" t="s">
        <v>191</v>
      </c>
    </row>
    <row r="145" spans="2:65" s="1" customFormat="1" ht="38.25" customHeight="1">
      <c r="B145" s="137"/>
      <c r="C145" s="138" t="s">
        <v>194</v>
      </c>
      <c r="D145" s="138" t="s">
        <v>131</v>
      </c>
      <c r="E145" s="139" t="s">
        <v>201</v>
      </c>
      <c r="F145" s="201" t="s">
        <v>202</v>
      </c>
      <c r="G145" s="201"/>
      <c r="H145" s="201"/>
      <c r="I145" s="201"/>
      <c r="J145" s="140" t="s">
        <v>165</v>
      </c>
      <c r="K145" s="141">
        <v>5</v>
      </c>
      <c r="L145" s="202">
        <v>0</v>
      </c>
      <c r="M145" s="202"/>
      <c r="N145" s="202">
        <f>ROUND(L145*K145,3)</f>
        <v>0</v>
      </c>
      <c r="O145" s="202"/>
      <c r="P145" s="202"/>
      <c r="Q145" s="202"/>
      <c r="R145" s="142"/>
      <c r="T145" s="143" t="s">
        <v>5</v>
      </c>
      <c r="U145" s="40" t="s">
        <v>37</v>
      </c>
      <c r="V145" s="144">
        <v>0</v>
      </c>
      <c r="W145" s="144">
        <f>V145*K145</f>
        <v>0</v>
      </c>
      <c r="X145" s="144">
        <v>0</v>
      </c>
      <c r="Y145" s="144">
        <f>X145*K145</f>
        <v>0</v>
      </c>
      <c r="Z145" s="144">
        <v>0</v>
      </c>
      <c r="AA145" s="145">
        <f>Z145*K145</f>
        <v>0</v>
      </c>
      <c r="AR145" s="18" t="s">
        <v>143</v>
      </c>
      <c r="AT145" s="18" t="s">
        <v>131</v>
      </c>
      <c r="AU145" s="18" t="s">
        <v>136</v>
      </c>
      <c r="AY145" s="18" t="s">
        <v>130</v>
      </c>
      <c r="BE145" s="146">
        <f>IF(U145="základná",N145,0)</f>
        <v>0</v>
      </c>
      <c r="BF145" s="146">
        <f>IF(U145="znížená",N145,0)</f>
        <v>0</v>
      </c>
      <c r="BG145" s="146">
        <f>IF(U145="zákl. prenesená",N145,0)</f>
        <v>0</v>
      </c>
      <c r="BH145" s="146">
        <f>IF(U145="zníž. prenesená",N145,0)</f>
        <v>0</v>
      </c>
      <c r="BI145" s="146">
        <f>IF(U145="nulová",N145,0)</f>
        <v>0</v>
      </c>
      <c r="BJ145" s="18" t="s">
        <v>136</v>
      </c>
      <c r="BK145" s="147">
        <f>ROUND(L145*K145,3)</f>
        <v>0</v>
      </c>
      <c r="BL145" s="18" t="s">
        <v>143</v>
      </c>
      <c r="BM145" s="18" t="s">
        <v>203</v>
      </c>
    </row>
    <row r="146" spans="2:65" s="1" customFormat="1" ht="25.5" customHeight="1">
      <c r="B146" s="137"/>
      <c r="C146" s="148" t="s">
        <v>204</v>
      </c>
      <c r="D146" s="148" t="s">
        <v>198</v>
      </c>
      <c r="E146" s="149" t="s">
        <v>205</v>
      </c>
      <c r="F146" s="203" t="s">
        <v>206</v>
      </c>
      <c r="G146" s="203"/>
      <c r="H146" s="203"/>
      <c r="I146" s="203"/>
      <c r="J146" s="150" t="s">
        <v>165</v>
      </c>
      <c r="K146" s="151">
        <v>5</v>
      </c>
      <c r="L146" s="204">
        <v>0</v>
      </c>
      <c r="M146" s="204"/>
      <c r="N146" s="204">
        <f>ROUND(L146*K146,3)</f>
        <v>0</v>
      </c>
      <c r="O146" s="202"/>
      <c r="P146" s="202"/>
      <c r="Q146" s="202"/>
      <c r="R146" s="142"/>
      <c r="T146" s="143" t="s">
        <v>5</v>
      </c>
      <c r="U146" s="40" t="s">
        <v>37</v>
      </c>
      <c r="V146" s="144">
        <v>0</v>
      </c>
      <c r="W146" s="144">
        <f>V146*K146</f>
        <v>0</v>
      </c>
      <c r="X146" s="144">
        <v>0</v>
      </c>
      <c r="Y146" s="144">
        <f>X146*K146</f>
        <v>0</v>
      </c>
      <c r="Z146" s="144">
        <v>0</v>
      </c>
      <c r="AA146" s="145">
        <f>Z146*K146</f>
        <v>0</v>
      </c>
      <c r="AR146" s="18" t="s">
        <v>190</v>
      </c>
      <c r="AT146" s="18" t="s">
        <v>198</v>
      </c>
      <c r="AU146" s="18" t="s">
        <v>136</v>
      </c>
      <c r="AY146" s="18" t="s">
        <v>130</v>
      </c>
      <c r="BE146" s="146">
        <f>IF(U146="základná",N146,0)</f>
        <v>0</v>
      </c>
      <c r="BF146" s="146">
        <f>IF(U146="znížená",N146,0)</f>
        <v>0</v>
      </c>
      <c r="BG146" s="146">
        <f>IF(U146="zákl. prenesená",N146,0)</f>
        <v>0</v>
      </c>
      <c r="BH146" s="146">
        <f>IF(U146="zníž. prenesená",N146,0)</f>
        <v>0</v>
      </c>
      <c r="BI146" s="146">
        <f>IF(U146="nulová",N146,0)</f>
        <v>0</v>
      </c>
      <c r="BJ146" s="18" t="s">
        <v>136</v>
      </c>
      <c r="BK146" s="147">
        <f>ROUND(L146*K146,3)</f>
        <v>0</v>
      </c>
      <c r="BL146" s="18" t="s">
        <v>143</v>
      </c>
      <c r="BM146" s="18" t="s">
        <v>207</v>
      </c>
    </row>
    <row r="147" spans="2:65" s="9" customFormat="1" ht="29.85" customHeight="1">
      <c r="B147" s="126"/>
      <c r="C147" s="127"/>
      <c r="D147" s="136" t="s">
        <v>109</v>
      </c>
      <c r="E147" s="136"/>
      <c r="F147" s="136"/>
      <c r="G147" s="136"/>
      <c r="H147" s="136"/>
      <c r="I147" s="136"/>
      <c r="J147" s="136"/>
      <c r="K147" s="136"/>
      <c r="L147" s="136"/>
      <c r="M147" s="136"/>
      <c r="N147" s="196">
        <f>BK147</f>
        <v>0</v>
      </c>
      <c r="O147" s="197"/>
      <c r="P147" s="197"/>
      <c r="Q147" s="197"/>
      <c r="R147" s="129"/>
      <c r="T147" s="130"/>
      <c r="U147" s="127"/>
      <c r="V147" s="127"/>
      <c r="W147" s="131">
        <f>SUM(W148:W150)</f>
        <v>0</v>
      </c>
      <c r="X147" s="127"/>
      <c r="Y147" s="131">
        <f>SUM(Y148:Y150)</f>
        <v>0</v>
      </c>
      <c r="Z147" s="127"/>
      <c r="AA147" s="132">
        <f>SUM(AA148:AA150)</f>
        <v>0</v>
      </c>
      <c r="AR147" s="133" t="s">
        <v>136</v>
      </c>
      <c r="AT147" s="134" t="s">
        <v>69</v>
      </c>
      <c r="AU147" s="134" t="s">
        <v>78</v>
      </c>
      <c r="AY147" s="133" t="s">
        <v>130</v>
      </c>
      <c r="BK147" s="135">
        <f>SUM(BK148:BK150)</f>
        <v>0</v>
      </c>
    </row>
    <row r="148" spans="2:65" s="1" customFormat="1" ht="16.5" customHeight="1">
      <c r="B148" s="137"/>
      <c r="C148" s="138" t="s">
        <v>208</v>
      </c>
      <c r="D148" s="138" t="s">
        <v>131</v>
      </c>
      <c r="E148" s="139" t="s">
        <v>209</v>
      </c>
      <c r="F148" s="201" t="s">
        <v>210</v>
      </c>
      <c r="G148" s="201"/>
      <c r="H148" s="201"/>
      <c r="I148" s="201"/>
      <c r="J148" s="140" t="s">
        <v>134</v>
      </c>
      <c r="K148" s="141">
        <v>122.53</v>
      </c>
      <c r="L148" s="202">
        <v>0</v>
      </c>
      <c r="M148" s="202"/>
      <c r="N148" s="202">
        <f>ROUND(L148*K148,3)</f>
        <v>0</v>
      </c>
      <c r="O148" s="202"/>
      <c r="P148" s="202"/>
      <c r="Q148" s="202"/>
      <c r="R148" s="142"/>
      <c r="T148" s="143" t="s">
        <v>5</v>
      </c>
      <c r="U148" s="40" t="s">
        <v>37</v>
      </c>
      <c r="V148" s="144">
        <v>0</v>
      </c>
      <c r="W148" s="144">
        <f>V148*K148</f>
        <v>0</v>
      </c>
      <c r="X148" s="144">
        <v>0</v>
      </c>
      <c r="Y148" s="144">
        <f>X148*K148</f>
        <v>0</v>
      </c>
      <c r="Z148" s="144">
        <v>0</v>
      </c>
      <c r="AA148" s="145">
        <f>Z148*K148</f>
        <v>0</v>
      </c>
      <c r="AR148" s="18" t="s">
        <v>143</v>
      </c>
      <c r="AT148" s="18" t="s">
        <v>131</v>
      </c>
      <c r="AU148" s="18" t="s">
        <v>136</v>
      </c>
      <c r="AY148" s="18" t="s">
        <v>130</v>
      </c>
      <c r="BE148" s="146">
        <f>IF(U148="základná",N148,0)</f>
        <v>0</v>
      </c>
      <c r="BF148" s="146">
        <f>IF(U148="znížená",N148,0)</f>
        <v>0</v>
      </c>
      <c r="BG148" s="146">
        <f>IF(U148="zákl. prenesená",N148,0)</f>
        <v>0</v>
      </c>
      <c r="BH148" s="146">
        <f>IF(U148="zníž. prenesená",N148,0)</f>
        <v>0</v>
      </c>
      <c r="BI148" s="146">
        <f>IF(U148="nulová",N148,0)</f>
        <v>0</v>
      </c>
      <c r="BJ148" s="18" t="s">
        <v>136</v>
      </c>
      <c r="BK148" s="147">
        <f>ROUND(L148*K148,3)</f>
        <v>0</v>
      </c>
      <c r="BL148" s="18" t="s">
        <v>143</v>
      </c>
      <c r="BM148" s="18" t="s">
        <v>211</v>
      </c>
    </row>
    <row r="149" spans="2:65" s="1" customFormat="1" ht="25.5" customHeight="1">
      <c r="B149" s="137"/>
      <c r="C149" s="138" t="s">
        <v>10</v>
      </c>
      <c r="D149" s="138" t="s">
        <v>131</v>
      </c>
      <c r="E149" s="139" t="s">
        <v>212</v>
      </c>
      <c r="F149" s="201" t="s">
        <v>213</v>
      </c>
      <c r="G149" s="201"/>
      <c r="H149" s="201"/>
      <c r="I149" s="201"/>
      <c r="J149" s="140" t="s">
        <v>134</v>
      </c>
      <c r="K149" s="141">
        <v>122.53</v>
      </c>
      <c r="L149" s="202">
        <v>0</v>
      </c>
      <c r="M149" s="202"/>
      <c r="N149" s="202">
        <f>ROUND(L149*K149,3)</f>
        <v>0</v>
      </c>
      <c r="O149" s="202"/>
      <c r="P149" s="202"/>
      <c r="Q149" s="202"/>
      <c r="R149" s="142"/>
      <c r="T149" s="143" t="s">
        <v>5</v>
      </c>
      <c r="U149" s="40" t="s">
        <v>37</v>
      </c>
      <c r="V149" s="144">
        <v>0</v>
      </c>
      <c r="W149" s="144">
        <f>V149*K149</f>
        <v>0</v>
      </c>
      <c r="X149" s="144">
        <v>0</v>
      </c>
      <c r="Y149" s="144">
        <f>X149*K149</f>
        <v>0</v>
      </c>
      <c r="Z149" s="144">
        <v>0</v>
      </c>
      <c r="AA149" s="145">
        <f>Z149*K149</f>
        <v>0</v>
      </c>
      <c r="AR149" s="18" t="s">
        <v>143</v>
      </c>
      <c r="AT149" s="18" t="s">
        <v>131</v>
      </c>
      <c r="AU149" s="18" t="s">
        <v>136</v>
      </c>
      <c r="AY149" s="18" t="s">
        <v>130</v>
      </c>
      <c r="BE149" s="146">
        <f>IF(U149="základná",N149,0)</f>
        <v>0</v>
      </c>
      <c r="BF149" s="146">
        <f>IF(U149="znížená",N149,0)</f>
        <v>0</v>
      </c>
      <c r="BG149" s="146">
        <f>IF(U149="zákl. prenesená",N149,0)</f>
        <v>0</v>
      </c>
      <c r="BH149" s="146">
        <f>IF(U149="zníž. prenesená",N149,0)</f>
        <v>0</v>
      </c>
      <c r="BI149" s="146">
        <f>IF(U149="nulová",N149,0)</f>
        <v>0</v>
      </c>
      <c r="BJ149" s="18" t="s">
        <v>136</v>
      </c>
      <c r="BK149" s="147">
        <f>ROUND(L149*K149,3)</f>
        <v>0</v>
      </c>
      <c r="BL149" s="18" t="s">
        <v>143</v>
      </c>
      <c r="BM149" s="18" t="s">
        <v>214</v>
      </c>
    </row>
    <row r="150" spans="2:65" s="1" customFormat="1" ht="38.25" customHeight="1">
      <c r="B150" s="137"/>
      <c r="C150" s="138" t="s">
        <v>215</v>
      </c>
      <c r="D150" s="138" t="s">
        <v>131</v>
      </c>
      <c r="E150" s="139" t="s">
        <v>216</v>
      </c>
      <c r="F150" s="201" t="s">
        <v>217</v>
      </c>
      <c r="G150" s="201"/>
      <c r="H150" s="201"/>
      <c r="I150" s="201"/>
      <c r="J150" s="140" t="s">
        <v>134</v>
      </c>
      <c r="K150" s="141">
        <v>122.53</v>
      </c>
      <c r="L150" s="202">
        <v>0</v>
      </c>
      <c r="M150" s="202"/>
      <c r="N150" s="202">
        <f>ROUND(L150*K150,3)</f>
        <v>0</v>
      </c>
      <c r="O150" s="202"/>
      <c r="P150" s="202"/>
      <c r="Q150" s="202"/>
      <c r="R150" s="142"/>
      <c r="T150" s="143" t="s">
        <v>5</v>
      </c>
      <c r="U150" s="40" t="s">
        <v>37</v>
      </c>
      <c r="V150" s="144">
        <v>0</v>
      </c>
      <c r="W150" s="144">
        <f>V150*K150</f>
        <v>0</v>
      </c>
      <c r="X150" s="144">
        <v>0</v>
      </c>
      <c r="Y150" s="144">
        <f>X150*K150</f>
        <v>0</v>
      </c>
      <c r="Z150" s="144">
        <v>0</v>
      </c>
      <c r="AA150" s="145">
        <f>Z150*K150</f>
        <v>0</v>
      </c>
      <c r="AR150" s="18" t="s">
        <v>143</v>
      </c>
      <c r="AT150" s="18" t="s">
        <v>131</v>
      </c>
      <c r="AU150" s="18" t="s">
        <v>136</v>
      </c>
      <c r="AY150" s="18" t="s">
        <v>130</v>
      </c>
      <c r="BE150" s="146">
        <f>IF(U150="základná",N150,0)</f>
        <v>0</v>
      </c>
      <c r="BF150" s="146">
        <f>IF(U150="znížená",N150,0)</f>
        <v>0</v>
      </c>
      <c r="BG150" s="146">
        <f>IF(U150="zákl. prenesená",N150,0)</f>
        <v>0</v>
      </c>
      <c r="BH150" s="146">
        <f>IF(U150="zníž. prenesená",N150,0)</f>
        <v>0</v>
      </c>
      <c r="BI150" s="146">
        <f>IF(U150="nulová",N150,0)</f>
        <v>0</v>
      </c>
      <c r="BJ150" s="18" t="s">
        <v>136</v>
      </c>
      <c r="BK150" s="147">
        <f>ROUND(L150*K150,3)</f>
        <v>0</v>
      </c>
      <c r="BL150" s="18" t="s">
        <v>143</v>
      </c>
      <c r="BM150" s="18" t="s">
        <v>218</v>
      </c>
    </row>
    <row r="151" spans="2:65" s="9" customFormat="1" ht="29.85" customHeight="1">
      <c r="B151" s="126"/>
      <c r="C151" s="127"/>
      <c r="D151" s="136" t="s">
        <v>110</v>
      </c>
      <c r="E151" s="136"/>
      <c r="F151" s="136"/>
      <c r="G151" s="136"/>
      <c r="H151" s="136"/>
      <c r="I151" s="136"/>
      <c r="J151" s="136"/>
      <c r="K151" s="136"/>
      <c r="L151" s="136"/>
      <c r="M151" s="136"/>
      <c r="N151" s="198">
        <f>BK151</f>
        <v>0</v>
      </c>
      <c r="O151" s="199"/>
      <c r="P151" s="199"/>
      <c r="Q151" s="199"/>
      <c r="R151" s="129"/>
      <c r="T151" s="130"/>
      <c r="U151" s="127"/>
      <c r="V151" s="127"/>
      <c r="W151" s="131">
        <f>W152+W157</f>
        <v>0</v>
      </c>
      <c r="X151" s="127"/>
      <c r="Y151" s="131">
        <f>Y152+Y157</f>
        <v>0</v>
      </c>
      <c r="Z151" s="127"/>
      <c r="AA151" s="132">
        <f>AA152+AA157</f>
        <v>0</v>
      </c>
      <c r="AR151" s="133" t="s">
        <v>136</v>
      </c>
      <c r="AT151" s="134" t="s">
        <v>69</v>
      </c>
      <c r="AU151" s="134" t="s">
        <v>78</v>
      </c>
      <c r="AY151" s="133" t="s">
        <v>130</v>
      </c>
      <c r="BK151" s="135">
        <f>BK152+BK157</f>
        <v>0</v>
      </c>
    </row>
    <row r="152" spans="2:65" s="9" customFormat="1" ht="14.85" customHeight="1">
      <c r="B152" s="126"/>
      <c r="C152" s="127"/>
      <c r="D152" s="136" t="s">
        <v>111</v>
      </c>
      <c r="E152" s="136"/>
      <c r="F152" s="136"/>
      <c r="G152" s="136"/>
      <c r="H152" s="136"/>
      <c r="I152" s="136"/>
      <c r="J152" s="136"/>
      <c r="K152" s="136"/>
      <c r="L152" s="136"/>
      <c r="M152" s="136"/>
      <c r="N152" s="194">
        <f>BK152</f>
        <v>0</v>
      </c>
      <c r="O152" s="195"/>
      <c r="P152" s="195"/>
      <c r="Q152" s="195"/>
      <c r="R152" s="129"/>
      <c r="T152" s="130"/>
      <c r="U152" s="127"/>
      <c r="V152" s="127"/>
      <c r="W152" s="131">
        <f>SUM(W153:W156)</f>
        <v>0</v>
      </c>
      <c r="X152" s="127"/>
      <c r="Y152" s="131">
        <f>SUM(Y153:Y156)</f>
        <v>0</v>
      </c>
      <c r="Z152" s="127"/>
      <c r="AA152" s="132">
        <f>SUM(AA153:AA156)</f>
        <v>0</v>
      </c>
      <c r="AR152" s="133" t="s">
        <v>136</v>
      </c>
      <c r="AT152" s="134" t="s">
        <v>69</v>
      </c>
      <c r="AU152" s="134" t="s">
        <v>136</v>
      </c>
      <c r="AY152" s="133" t="s">
        <v>130</v>
      </c>
      <c r="BK152" s="135">
        <f>SUM(BK153:BK156)</f>
        <v>0</v>
      </c>
    </row>
    <row r="153" spans="2:65" s="1" customFormat="1" ht="25.5" customHeight="1">
      <c r="B153" s="137"/>
      <c r="C153" s="138" t="s">
        <v>154</v>
      </c>
      <c r="D153" s="138" t="s">
        <v>131</v>
      </c>
      <c r="E153" s="139" t="s">
        <v>219</v>
      </c>
      <c r="F153" s="201" t="s">
        <v>220</v>
      </c>
      <c r="G153" s="201"/>
      <c r="H153" s="201"/>
      <c r="I153" s="201"/>
      <c r="J153" s="140" t="s">
        <v>221</v>
      </c>
      <c r="K153" s="141">
        <v>132</v>
      </c>
      <c r="L153" s="202">
        <v>0</v>
      </c>
      <c r="M153" s="202"/>
      <c r="N153" s="202">
        <f>ROUND(L153*K153,3)</f>
        <v>0</v>
      </c>
      <c r="O153" s="202"/>
      <c r="P153" s="202"/>
      <c r="Q153" s="202"/>
      <c r="R153" s="142"/>
      <c r="T153" s="143" t="s">
        <v>5</v>
      </c>
      <c r="U153" s="40" t="s">
        <v>37</v>
      </c>
      <c r="V153" s="144">
        <v>0</v>
      </c>
      <c r="W153" s="144">
        <f>V153*K153</f>
        <v>0</v>
      </c>
      <c r="X153" s="144">
        <v>0</v>
      </c>
      <c r="Y153" s="144">
        <f>X153*K153</f>
        <v>0</v>
      </c>
      <c r="Z153" s="144">
        <v>0</v>
      </c>
      <c r="AA153" s="145">
        <f>Z153*K153</f>
        <v>0</v>
      </c>
      <c r="AR153" s="18" t="s">
        <v>143</v>
      </c>
      <c r="AT153" s="18" t="s">
        <v>131</v>
      </c>
      <c r="AU153" s="18" t="s">
        <v>139</v>
      </c>
      <c r="AY153" s="18" t="s">
        <v>130</v>
      </c>
      <c r="BE153" s="146">
        <f>IF(U153="základná",N153,0)</f>
        <v>0</v>
      </c>
      <c r="BF153" s="146">
        <f>IF(U153="znížená",N153,0)</f>
        <v>0</v>
      </c>
      <c r="BG153" s="146">
        <f>IF(U153="zákl. prenesená",N153,0)</f>
        <v>0</v>
      </c>
      <c r="BH153" s="146">
        <f>IF(U153="zníž. prenesená",N153,0)</f>
        <v>0</v>
      </c>
      <c r="BI153" s="146">
        <f>IF(U153="nulová",N153,0)</f>
        <v>0</v>
      </c>
      <c r="BJ153" s="18" t="s">
        <v>136</v>
      </c>
      <c r="BK153" s="147">
        <f>ROUND(L153*K153,3)</f>
        <v>0</v>
      </c>
      <c r="BL153" s="18" t="s">
        <v>143</v>
      </c>
      <c r="BM153" s="18" t="s">
        <v>222</v>
      </c>
    </row>
    <row r="154" spans="2:65" s="1" customFormat="1" ht="25.5" customHeight="1">
      <c r="B154" s="137"/>
      <c r="C154" s="138" t="s">
        <v>223</v>
      </c>
      <c r="D154" s="138" t="s">
        <v>131</v>
      </c>
      <c r="E154" s="139" t="s">
        <v>224</v>
      </c>
      <c r="F154" s="201" t="s">
        <v>225</v>
      </c>
      <c r="G154" s="201"/>
      <c r="H154" s="201"/>
      <c r="I154" s="201"/>
      <c r="J154" s="140" t="s">
        <v>134</v>
      </c>
      <c r="K154" s="141">
        <v>176.33</v>
      </c>
      <c r="L154" s="202">
        <v>0</v>
      </c>
      <c r="M154" s="202"/>
      <c r="N154" s="202">
        <f>ROUND(L154*K154,3)</f>
        <v>0</v>
      </c>
      <c r="O154" s="202"/>
      <c r="P154" s="202"/>
      <c r="Q154" s="202"/>
      <c r="R154" s="142"/>
      <c r="T154" s="143" t="s">
        <v>5</v>
      </c>
      <c r="U154" s="40" t="s">
        <v>37</v>
      </c>
      <c r="V154" s="144">
        <v>0</v>
      </c>
      <c r="W154" s="144">
        <f>V154*K154</f>
        <v>0</v>
      </c>
      <c r="X154" s="144">
        <v>0</v>
      </c>
      <c r="Y154" s="144">
        <f>X154*K154</f>
        <v>0</v>
      </c>
      <c r="Z154" s="144">
        <v>0</v>
      </c>
      <c r="AA154" s="145">
        <f>Z154*K154</f>
        <v>0</v>
      </c>
      <c r="AR154" s="18" t="s">
        <v>143</v>
      </c>
      <c r="AT154" s="18" t="s">
        <v>131</v>
      </c>
      <c r="AU154" s="18" t="s">
        <v>139</v>
      </c>
      <c r="AY154" s="18" t="s">
        <v>130</v>
      </c>
      <c r="BE154" s="146">
        <f>IF(U154="základná",N154,0)</f>
        <v>0</v>
      </c>
      <c r="BF154" s="146">
        <f>IF(U154="znížená",N154,0)</f>
        <v>0</v>
      </c>
      <c r="BG154" s="146">
        <f>IF(U154="zákl. prenesená",N154,0)</f>
        <v>0</v>
      </c>
      <c r="BH154" s="146">
        <f>IF(U154="zníž. prenesená",N154,0)</f>
        <v>0</v>
      </c>
      <c r="BI154" s="146">
        <f>IF(U154="nulová",N154,0)</f>
        <v>0</v>
      </c>
      <c r="BJ154" s="18" t="s">
        <v>136</v>
      </c>
      <c r="BK154" s="147">
        <f>ROUND(L154*K154,3)</f>
        <v>0</v>
      </c>
      <c r="BL154" s="18" t="s">
        <v>143</v>
      </c>
      <c r="BM154" s="18" t="s">
        <v>226</v>
      </c>
    </row>
    <row r="155" spans="2:65" s="1" customFormat="1" ht="16.5" customHeight="1">
      <c r="B155" s="137"/>
      <c r="C155" s="148" t="s">
        <v>158</v>
      </c>
      <c r="D155" s="148" t="s">
        <v>198</v>
      </c>
      <c r="E155" s="149" t="s">
        <v>227</v>
      </c>
      <c r="F155" s="203" t="s">
        <v>228</v>
      </c>
      <c r="G155" s="203"/>
      <c r="H155" s="203"/>
      <c r="I155" s="203"/>
      <c r="J155" s="150" t="s">
        <v>134</v>
      </c>
      <c r="K155" s="151">
        <v>179.857</v>
      </c>
      <c r="L155" s="202">
        <v>0</v>
      </c>
      <c r="M155" s="202"/>
      <c r="N155" s="204">
        <f>ROUND(L155*K155,3)</f>
        <v>0</v>
      </c>
      <c r="O155" s="202"/>
      <c r="P155" s="202"/>
      <c r="Q155" s="202"/>
      <c r="R155" s="142"/>
      <c r="T155" s="143" t="s">
        <v>5</v>
      </c>
      <c r="U155" s="40" t="s">
        <v>37</v>
      </c>
      <c r="V155" s="144">
        <v>0</v>
      </c>
      <c r="W155" s="144">
        <f>V155*K155</f>
        <v>0</v>
      </c>
      <c r="X155" s="144">
        <v>0</v>
      </c>
      <c r="Y155" s="144">
        <f>X155*K155</f>
        <v>0</v>
      </c>
      <c r="Z155" s="144">
        <v>0</v>
      </c>
      <c r="AA155" s="145">
        <f>Z155*K155</f>
        <v>0</v>
      </c>
      <c r="AR155" s="18" t="s">
        <v>190</v>
      </c>
      <c r="AT155" s="18" t="s">
        <v>198</v>
      </c>
      <c r="AU155" s="18" t="s">
        <v>139</v>
      </c>
      <c r="AY155" s="18" t="s">
        <v>130</v>
      </c>
      <c r="BE155" s="146">
        <f>IF(U155="základná",N155,0)</f>
        <v>0</v>
      </c>
      <c r="BF155" s="146">
        <f>IF(U155="znížená",N155,0)</f>
        <v>0</v>
      </c>
      <c r="BG155" s="146">
        <f>IF(U155="zákl. prenesená",N155,0)</f>
        <v>0</v>
      </c>
      <c r="BH155" s="146">
        <f>IF(U155="zníž. prenesená",N155,0)</f>
        <v>0</v>
      </c>
      <c r="BI155" s="146">
        <f>IF(U155="nulová",N155,0)</f>
        <v>0</v>
      </c>
      <c r="BJ155" s="18" t="s">
        <v>136</v>
      </c>
      <c r="BK155" s="147">
        <f>ROUND(L155*K155,3)</f>
        <v>0</v>
      </c>
      <c r="BL155" s="18" t="s">
        <v>143</v>
      </c>
      <c r="BM155" s="18" t="s">
        <v>229</v>
      </c>
    </row>
    <row r="156" spans="2:65" s="1" customFormat="1" ht="25.5" customHeight="1">
      <c r="B156" s="137"/>
      <c r="C156" s="138" t="s">
        <v>230</v>
      </c>
      <c r="D156" s="138" t="s">
        <v>131</v>
      </c>
      <c r="E156" s="139" t="s">
        <v>231</v>
      </c>
      <c r="F156" s="201" t="s">
        <v>232</v>
      </c>
      <c r="G156" s="201"/>
      <c r="H156" s="201"/>
      <c r="I156" s="201"/>
      <c r="J156" s="140" t="s">
        <v>233</v>
      </c>
      <c r="K156" s="141">
        <v>52.884</v>
      </c>
      <c r="L156" s="202">
        <v>0</v>
      </c>
      <c r="M156" s="202"/>
      <c r="N156" s="202">
        <f>ROUND(L156*K156,3)</f>
        <v>0</v>
      </c>
      <c r="O156" s="202"/>
      <c r="P156" s="202"/>
      <c r="Q156" s="202"/>
      <c r="R156" s="142"/>
      <c r="T156" s="143" t="s">
        <v>5</v>
      </c>
      <c r="U156" s="40" t="s">
        <v>37</v>
      </c>
      <c r="V156" s="144">
        <v>0</v>
      </c>
      <c r="W156" s="144">
        <f>V156*K156</f>
        <v>0</v>
      </c>
      <c r="X156" s="144">
        <v>0</v>
      </c>
      <c r="Y156" s="144">
        <f>X156*K156</f>
        <v>0</v>
      </c>
      <c r="Z156" s="144">
        <v>0</v>
      </c>
      <c r="AA156" s="145">
        <f>Z156*K156</f>
        <v>0</v>
      </c>
      <c r="AR156" s="18" t="s">
        <v>143</v>
      </c>
      <c r="AT156" s="18" t="s">
        <v>131</v>
      </c>
      <c r="AU156" s="18" t="s">
        <v>139</v>
      </c>
      <c r="AY156" s="18" t="s">
        <v>130</v>
      </c>
      <c r="BE156" s="146">
        <f>IF(U156="základná",N156,0)</f>
        <v>0</v>
      </c>
      <c r="BF156" s="146">
        <f>IF(U156="znížená",N156,0)</f>
        <v>0</v>
      </c>
      <c r="BG156" s="146">
        <f>IF(U156="zákl. prenesená",N156,0)</f>
        <v>0</v>
      </c>
      <c r="BH156" s="146">
        <f>IF(U156="zníž. prenesená",N156,0)</f>
        <v>0</v>
      </c>
      <c r="BI156" s="146">
        <f>IF(U156="nulová",N156,0)</f>
        <v>0</v>
      </c>
      <c r="BJ156" s="18" t="s">
        <v>136</v>
      </c>
      <c r="BK156" s="147">
        <f>ROUND(L156*K156,3)</f>
        <v>0</v>
      </c>
      <c r="BL156" s="18" t="s">
        <v>143</v>
      </c>
      <c r="BM156" s="18" t="s">
        <v>234</v>
      </c>
    </row>
    <row r="157" spans="2:65" s="9" customFormat="1" ht="22.35" customHeight="1">
      <c r="B157" s="126"/>
      <c r="C157" s="127"/>
      <c r="D157" s="136" t="s">
        <v>112</v>
      </c>
      <c r="E157" s="136"/>
      <c r="F157" s="136"/>
      <c r="G157" s="136"/>
      <c r="H157" s="136"/>
      <c r="I157" s="136"/>
      <c r="J157" s="136"/>
      <c r="K157" s="136"/>
      <c r="L157" s="136"/>
      <c r="M157" s="136"/>
      <c r="N157" s="196">
        <f>BK157</f>
        <v>0</v>
      </c>
      <c r="O157" s="197"/>
      <c r="P157" s="197"/>
      <c r="Q157" s="197"/>
      <c r="R157" s="129"/>
      <c r="T157" s="130"/>
      <c r="U157" s="127"/>
      <c r="V157" s="127"/>
      <c r="W157" s="131">
        <f>SUM(W158:W161)</f>
        <v>0</v>
      </c>
      <c r="X157" s="127"/>
      <c r="Y157" s="131">
        <f>SUM(Y158:Y161)</f>
        <v>0</v>
      </c>
      <c r="Z157" s="127"/>
      <c r="AA157" s="132">
        <f>SUM(AA158:AA161)</f>
        <v>0</v>
      </c>
      <c r="AR157" s="133" t="s">
        <v>136</v>
      </c>
      <c r="AT157" s="134" t="s">
        <v>69</v>
      </c>
      <c r="AU157" s="134" t="s">
        <v>136</v>
      </c>
      <c r="AY157" s="133" t="s">
        <v>130</v>
      </c>
      <c r="BK157" s="135">
        <f>SUM(BK158:BK161)</f>
        <v>0</v>
      </c>
    </row>
    <row r="158" spans="2:65" s="1" customFormat="1" ht="25.5" customHeight="1">
      <c r="B158" s="137"/>
      <c r="C158" s="138" t="s">
        <v>172</v>
      </c>
      <c r="D158" s="138" t="s">
        <v>131</v>
      </c>
      <c r="E158" s="139" t="s">
        <v>235</v>
      </c>
      <c r="F158" s="201" t="s">
        <v>236</v>
      </c>
      <c r="G158" s="201"/>
      <c r="H158" s="201"/>
      <c r="I158" s="201"/>
      <c r="J158" s="140" t="s">
        <v>134</v>
      </c>
      <c r="K158" s="141">
        <v>6.56</v>
      </c>
      <c r="L158" s="202">
        <v>0</v>
      </c>
      <c r="M158" s="202"/>
      <c r="N158" s="202">
        <f>ROUND(L158*K158,3)</f>
        <v>0</v>
      </c>
      <c r="O158" s="202"/>
      <c r="P158" s="202"/>
      <c r="Q158" s="202"/>
      <c r="R158" s="142"/>
      <c r="T158" s="143" t="s">
        <v>5</v>
      </c>
      <c r="U158" s="40" t="s">
        <v>37</v>
      </c>
      <c r="V158" s="144">
        <v>0</v>
      </c>
      <c r="W158" s="144">
        <f>V158*K158</f>
        <v>0</v>
      </c>
      <c r="X158" s="144">
        <v>0</v>
      </c>
      <c r="Y158" s="144">
        <f>X158*K158</f>
        <v>0</v>
      </c>
      <c r="Z158" s="144">
        <v>0</v>
      </c>
      <c r="AA158" s="145">
        <f>Z158*K158</f>
        <v>0</v>
      </c>
      <c r="AR158" s="18" t="s">
        <v>143</v>
      </c>
      <c r="AT158" s="18" t="s">
        <v>131</v>
      </c>
      <c r="AU158" s="18" t="s">
        <v>139</v>
      </c>
      <c r="AY158" s="18" t="s">
        <v>130</v>
      </c>
      <c r="BE158" s="146">
        <f>IF(U158="základná",N158,0)</f>
        <v>0</v>
      </c>
      <c r="BF158" s="146">
        <f>IF(U158="znížená",N158,0)</f>
        <v>0</v>
      </c>
      <c r="BG158" s="146">
        <f>IF(U158="zákl. prenesená",N158,0)</f>
        <v>0</v>
      </c>
      <c r="BH158" s="146">
        <f>IF(U158="zníž. prenesená",N158,0)</f>
        <v>0</v>
      </c>
      <c r="BI158" s="146">
        <f>IF(U158="nulová",N158,0)</f>
        <v>0</v>
      </c>
      <c r="BJ158" s="18" t="s">
        <v>136</v>
      </c>
      <c r="BK158" s="147">
        <f>ROUND(L158*K158,3)</f>
        <v>0</v>
      </c>
      <c r="BL158" s="18" t="s">
        <v>143</v>
      </c>
      <c r="BM158" s="18" t="s">
        <v>237</v>
      </c>
    </row>
    <row r="159" spans="2:65" s="1" customFormat="1" ht="38.25" customHeight="1">
      <c r="B159" s="137"/>
      <c r="C159" s="138" t="s">
        <v>238</v>
      </c>
      <c r="D159" s="138" t="s">
        <v>131</v>
      </c>
      <c r="E159" s="139" t="s">
        <v>239</v>
      </c>
      <c r="F159" s="201" t="s">
        <v>240</v>
      </c>
      <c r="G159" s="201"/>
      <c r="H159" s="201"/>
      <c r="I159" s="201"/>
      <c r="J159" s="140" t="s">
        <v>221</v>
      </c>
      <c r="K159" s="141">
        <v>6.56</v>
      </c>
      <c r="L159" s="202">
        <v>0</v>
      </c>
      <c r="M159" s="202"/>
      <c r="N159" s="202">
        <f>ROUND(L159*K159,3)</f>
        <v>0</v>
      </c>
      <c r="O159" s="202"/>
      <c r="P159" s="202"/>
      <c r="Q159" s="202"/>
      <c r="R159" s="142"/>
      <c r="T159" s="143" t="s">
        <v>5</v>
      </c>
      <c r="U159" s="40" t="s">
        <v>37</v>
      </c>
      <c r="V159" s="144">
        <v>0</v>
      </c>
      <c r="W159" s="144">
        <f>V159*K159</f>
        <v>0</v>
      </c>
      <c r="X159" s="144">
        <v>0</v>
      </c>
      <c r="Y159" s="144">
        <f>X159*K159</f>
        <v>0</v>
      </c>
      <c r="Z159" s="144">
        <v>0</v>
      </c>
      <c r="AA159" s="145">
        <f>Z159*K159</f>
        <v>0</v>
      </c>
      <c r="AR159" s="18" t="s">
        <v>143</v>
      </c>
      <c r="AT159" s="18" t="s">
        <v>131</v>
      </c>
      <c r="AU159" s="18" t="s">
        <v>139</v>
      </c>
      <c r="AY159" s="18" t="s">
        <v>130</v>
      </c>
      <c r="BE159" s="146">
        <f>IF(U159="základná",N159,0)</f>
        <v>0</v>
      </c>
      <c r="BF159" s="146">
        <f>IF(U159="znížená",N159,0)</f>
        <v>0</v>
      </c>
      <c r="BG159" s="146">
        <f>IF(U159="zákl. prenesená",N159,0)</f>
        <v>0</v>
      </c>
      <c r="BH159" s="146">
        <f>IF(U159="zníž. prenesená",N159,0)</f>
        <v>0</v>
      </c>
      <c r="BI159" s="146">
        <f>IF(U159="nulová",N159,0)</f>
        <v>0</v>
      </c>
      <c r="BJ159" s="18" t="s">
        <v>136</v>
      </c>
      <c r="BK159" s="147">
        <f>ROUND(L159*K159,3)</f>
        <v>0</v>
      </c>
      <c r="BL159" s="18" t="s">
        <v>143</v>
      </c>
      <c r="BM159" s="18" t="s">
        <v>241</v>
      </c>
    </row>
    <row r="160" spans="2:65" s="1" customFormat="1" ht="25.5" customHeight="1">
      <c r="B160" s="137"/>
      <c r="C160" s="148" t="s">
        <v>176</v>
      </c>
      <c r="D160" s="148" t="s">
        <v>198</v>
      </c>
      <c r="E160" s="149" t="s">
        <v>242</v>
      </c>
      <c r="F160" s="203" t="s">
        <v>243</v>
      </c>
      <c r="G160" s="203"/>
      <c r="H160" s="203"/>
      <c r="I160" s="203"/>
      <c r="J160" s="150" t="s">
        <v>134</v>
      </c>
      <c r="K160" s="151">
        <v>1.6859999999999999</v>
      </c>
      <c r="L160" s="202">
        <v>0</v>
      </c>
      <c r="M160" s="202"/>
      <c r="N160" s="204">
        <f>ROUND(L160*K160,3)</f>
        <v>0</v>
      </c>
      <c r="O160" s="202"/>
      <c r="P160" s="202"/>
      <c r="Q160" s="202"/>
      <c r="R160" s="142"/>
      <c r="T160" s="143" t="s">
        <v>5</v>
      </c>
      <c r="U160" s="40" t="s">
        <v>37</v>
      </c>
      <c r="V160" s="144">
        <v>0</v>
      </c>
      <c r="W160" s="144">
        <f>V160*K160</f>
        <v>0</v>
      </c>
      <c r="X160" s="144">
        <v>0</v>
      </c>
      <c r="Y160" s="144">
        <f>X160*K160</f>
        <v>0</v>
      </c>
      <c r="Z160" s="144">
        <v>0</v>
      </c>
      <c r="AA160" s="145">
        <f>Z160*K160</f>
        <v>0</v>
      </c>
      <c r="AR160" s="18" t="s">
        <v>190</v>
      </c>
      <c r="AT160" s="18" t="s">
        <v>198</v>
      </c>
      <c r="AU160" s="18" t="s">
        <v>139</v>
      </c>
      <c r="AY160" s="18" t="s">
        <v>130</v>
      </c>
      <c r="BE160" s="146">
        <f>IF(U160="základná",N160,0)</f>
        <v>0</v>
      </c>
      <c r="BF160" s="146">
        <f>IF(U160="znížená",N160,0)</f>
        <v>0</v>
      </c>
      <c r="BG160" s="146">
        <f>IF(U160="zákl. prenesená",N160,0)</f>
        <v>0</v>
      </c>
      <c r="BH160" s="146">
        <f>IF(U160="zníž. prenesená",N160,0)</f>
        <v>0</v>
      </c>
      <c r="BI160" s="146">
        <f>IF(U160="nulová",N160,0)</f>
        <v>0</v>
      </c>
      <c r="BJ160" s="18" t="s">
        <v>136</v>
      </c>
      <c r="BK160" s="147">
        <f>ROUND(L160*K160,3)</f>
        <v>0</v>
      </c>
      <c r="BL160" s="18" t="s">
        <v>143</v>
      </c>
      <c r="BM160" s="18" t="s">
        <v>244</v>
      </c>
    </row>
    <row r="161" spans="2:65" s="1" customFormat="1" ht="25.5" customHeight="1">
      <c r="B161" s="137"/>
      <c r="C161" s="138" t="s">
        <v>245</v>
      </c>
      <c r="D161" s="138" t="s">
        <v>131</v>
      </c>
      <c r="E161" s="139" t="s">
        <v>246</v>
      </c>
      <c r="F161" s="201" t="s">
        <v>247</v>
      </c>
      <c r="G161" s="201"/>
      <c r="H161" s="201"/>
      <c r="I161" s="201"/>
      <c r="J161" s="140" t="s">
        <v>233</v>
      </c>
      <c r="K161" s="141">
        <v>0.48799999999999999</v>
      </c>
      <c r="L161" s="202">
        <v>0</v>
      </c>
      <c r="M161" s="202"/>
      <c r="N161" s="202">
        <f>ROUND(L161*K161,3)</f>
        <v>0</v>
      </c>
      <c r="O161" s="202"/>
      <c r="P161" s="202"/>
      <c r="Q161" s="202"/>
      <c r="R161" s="142"/>
      <c r="T161" s="143" t="s">
        <v>5</v>
      </c>
      <c r="U161" s="40" t="s">
        <v>37</v>
      </c>
      <c r="V161" s="144">
        <v>0</v>
      </c>
      <c r="W161" s="144">
        <f>V161*K161</f>
        <v>0</v>
      </c>
      <c r="X161" s="144">
        <v>0</v>
      </c>
      <c r="Y161" s="144">
        <f>X161*K161</f>
        <v>0</v>
      </c>
      <c r="Z161" s="144">
        <v>0</v>
      </c>
      <c r="AA161" s="145">
        <f>Z161*K161</f>
        <v>0</v>
      </c>
      <c r="AR161" s="18" t="s">
        <v>143</v>
      </c>
      <c r="AT161" s="18" t="s">
        <v>131</v>
      </c>
      <c r="AU161" s="18" t="s">
        <v>139</v>
      </c>
      <c r="AY161" s="18" t="s">
        <v>130</v>
      </c>
      <c r="BE161" s="146">
        <f>IF(U161="základná",N161,0)</f>
        <v>0</v>
      </c>
      <c r="BF161" s="146">
        <f>IF(U161="znížená",N161,0)</f>
        <v>0</v>
      </c>
      <c r="BG161" s="146">
        <f>IF(U161="zákl. prenesená",N161,0)</f>
        <v>0</v>
      </c>
      <c r="BH161" s="146">
        <f>IF(U161="zníž. prenesená",N161,0)</f>
        <v>0</v>
      </c>
      <c r="BI161" s="146">
        <f>IF(U161="nulová",N161,0)</f>
        <v>0</v>
      </c>
      <c r="BJ161" s="18" t="s">
        <v>136</v>
      </c>
      <c r="BK161" s="147">
        <f>ROUND(L161*K161,3)</f>
        <v>0</v>
      </c>
      <c r="BL161" s="18" t="s">
        <v>143</v>
      </c>
      <c r="BM161" s="18" t="s">
        <v>248</v>
      </c>
    </row>
    <row r="162" spans="2:65" s="9" customFormat="1" ht="29.85" customHeight="1">
      <c r="B162" s="126"/>
      <c r="C162" s="127"/>
      <c r="D162" s="136" t="s">
        <v>113</v>
      </c>
      <c r="E162" s="136"/>
      <c r="F162" s="136"/>
      <c r="G162" s="136"/>
      <c r="H162" s="136"/>
      <c r="I162" s="136"/>
      <c r="J162" s="136"/>
      <c r="K162" s="136"/>
      <c r="L162" s="136"/>
      <c r="M162" s="136"/>
      <c r="N162" s="196">
        <f>BK162</f>
        <v>0</v>
      </c>
      <c r="O162" s="197"/>
      <c r="P162" s="197"/>
      <c r="Q162" s="197"/>
      <c r="R162" s="129"/>
      <c r="T162" s="130"/>
      <c r="U162" s="127"/>
      <c r="V162" s="127"/>
      <c r="W162" s="131">
        <f>SUM(W163:W165)</f>
        <v>0</v>
      </c>
      <c r="X162" s="127"/>
      <c r="Y162" s="131">
        <f>SUM(Y163:Y165)</f>
        <v>0</v>
      </c>
      <c r="Z162" s="127"/>
      <c r="AA162" s="132">
        <f>SUM(AA163:AA165)</f>
        <v>0</v>
      </c>
      <c r="AR162" s="133" t="s">
        <v>136</v>
      </c>
      <c r="AT162" s="134" t="s">
        <v>69</v>
      </c>
      <c r="AU162" s="134" t="s">
        <v>78</v>
      </c>
      <c r="AY162" s="133" t="s">
        <v>130</v>
      </c>
      <c r="BK162" s="135">
        <f>SUM(BK163:BK165)</f>
        <v>0</v>
      </c>
    </row>
    <row r="163" spans="2:65" s="1" customFormat="1" ht="38.25" customHeight="1">
      <c r="B163" s="137"/>
      <c r="C163" s="138" t="s">
        <v>135</v>
      </c>
      <c r="D163" s="138" t="s">
        <v>131</v>
      </c>
      <c r="E163" s="139" t="s">
        <v>249</v>
      </c>
      <c r="F163" s="201" t="s">
        <v>250</v>
      </c>
      <c r="G163" s="201"/>
      <c r="H163" s="201"/>
      <c r="I163" s="201"/>
      <c r="J163" s="140" t="s">
        <v>134</v>
      </c>
      <c r="K163" s="141">
        <v>5</v>
      </c>
      <c r="L163" s="202">
        <v>0</v>
      </c>
      <c r="M163" s="202"/>
      <c r="N163" s="202">
        <f>ROUND(L163*K163,3)</f>
        <v>0</v>
      </c>
      <c r="O163" s="202"/>
      <c r="P163" s="202"/>
      <c r="Q163" s="202"/>
      <c r="R163" s="142"/>
      <c r="T163" s="143" t="s">
        <v>5</v>
      </c>
      <c r="U163" s="40" t="s">
        <v>37</v>
      </c>
      <c r="V163" s="144">
        <v>0</v>
      </c>
      <c r="W163" s="144">
        <f>V163*K163</f>
        <v>0</v>
      </c>
      <c r="X163" s="144">
        <v>0</v>
      </c>
      <c r="Y163" s="144">
        <f>X163*K163</f>
        <v>0</v>
      </c>
      <c r="Z163" s="144">
        <v>0</v>
      </c>
      <c r="AA163" s="145">
        <f>Z163*K163</f>
        <v>0</v>
      </c>
      <c r="AR163" s="18" t="s">
        <v>143</v>
      </c>
      <c r="AT163" s="18" t="s">
        <v>131</v>
      </c>
      <c r="AU163" s="18" t="s">
        <v>136</v>
      </c>
      <c r="AY163" s="18" t="s">
        <v>130</v>
      </c>
      <c r="BE163" s="146">
        <f>IF(U163="základná",N163,0)</f>
        <v>0</v>
      </c>
      <c r="BF163" s="146">
        <f>IF(U163="znížená",N163,0)</f>
        <v>0</v>
      </c>
      <c r="BG163" s="146">
        <f>IF(U163="zákl. prenesená",N163,0)</f>
        <v>0</v>
      </c>
      <c r="BH163" s="146">
        <f>IF(U163="zníž. prenesená",N163,0)</f>
        <v>0</v>
      </c>
      <c r="BI163" s="146">
        <f>IF(U163="nulová",N163,0)</f>
        <v>0</v>
      </c>
      <c r="BJ163" s="18" t="s">
        <v>136</v>
      </c>
      <c r="BK163" s="147">
        <f>ROUND(L163*K163,3)</f>
        <v>0</v>
      </c>
      <c r="BL163" s="18" t="s">
        <v>143</v>
      </c>
      <c r="BM163" s="18" t="s">
        <v>251</v>
      </c>
    </row>
    <row r="164" spans="2:65" s="1" customFormat="1" ht="38.25" customHeight="1">
      <c r="B164" s="137"/>
      <c r="C164" s="138" t="s">
        <v>252</v>
      </c>
      <c r="D164" s="138" t="s">
        <v>131</v>
      </c>
      <c r="E164" s="139" t="s">
        <v>253</v>
      </c>
      <c r="F164" s="201" t="s">
        <v>254</v>
      </c>
      <c r="G164" s="201"/>
      <c r="H164" s="201"/>
      <c r="I164" s="201"/>
      <c r="J164" s="140" t="s">
        <v>134</v>
      </c>
      <c r="K164" s="141">
        <v>5</v>
      </c>
      <c r="L164" s="202">
        <v>0</v>
      </c>
      <c r="M164" s="202"/>
      <c r="N164" s="202">
        <f>ROUND(L164*K164,3)</f>
        <v>0</v>
      </c>
      <c r="O164" s="202"/>
      <c r="P164" s="202"/>
      <c r="Q164" s="202"/>
      <c r="R164" s="142"/>
      <c r="T164" s="143" t="s">
        <v>5</v>
      </c>
      <c r="U164" s="40" t="s">
        <v>37</v>
      </c>
      <c r="V164" s="144">
        <v>0</v>
      </c>
      <c r="W164" s="144">
        <f>V164*K164</f>
        <v>0</v>
      </c>
      <c r="X164" s="144">
        <v>0</v>
      </c>
      <c r="Y164" s="144">
        <f>X164*K164</f>
        <v>0</v>
      </c>
      <c r="Z164" s="144">
        <v>0</v>
      </c>
      <c r="AA164" s="145">
        <f>Z164*K164</f>
        <v>0</v>
      </c>
      <c r="AR164" s="18" t="s">
        <v>143</v>
      </c>
      <c r="AT164" s="18" t="s">
        <v>131</v>
      </c>
      <c r="AU164" s="18" t="s">
        <v>136</v>
      </c>
      <c r="AY164" s="18" t="s">
        <v>130</v>
      </c>
      <c r="BE164" s="146">
        <f>IF(U164="základná",N164,0)</f>
        <v>0</v>
      </c>
      <c r="BF164" s="146">
        <f>IF(U164="znížená",N164,0)</f>
        <v>0</v>
      </c>
      <c r="BG164" s="146">
        <f>IF(U164="zákl. prenesená",N164,0)</f>
        <v>0</v>
      </c>
      <c r="BH164" s="146">
        <f>IF(U164="zníž. prenesená",N164,0)</f>
        <v>0</v>
      </c>
      <c r="BI164" s="146">
        <f>IF(U164="nulová",N164,0)</f>
        <v>0</v>
      </c>
      <c r="BJ164" s="18" t="s">
        <v>136</v>
      </c>
      <c r="BK164" s="147">
        <f>ROUND(L164*K164,3)</f>
        <v>0</v>
      </c>
      <c r="BL164" s="18" t="s">
        <v>143</v>
      </c>
      <c r="BM164" s="18" t="s">
        <v>255</v>
      </c>
    </row>
    <row r="165" spans="2:65" s="1" customFormat="1" ht="25.5" customHeight="1">
      <c r="B165" s="137"/>
      <c r="C165" s="138" t="s">
        <v>142</v>
      </c>
      <c r="D165" s="138" t="s">
        <v>131</v>
      </c>
      <c r="E165" s="139" t="s">
        <v>256</v>
      </c>
      <c r="F165" s="201" t="s">
        <v>257</v>
      </c>
      <c r="G165" s="201"/>
      <c r="H165" s="201"/>
      <c r="I165" s="201"/>
      <c r="J165" s="140" t="s">
        <v>134</v>
      </c>
      <c r="K165" s="141">
        <v>5</v>
      </c>
      <c r="L165" s="202">
        <v>0</v>
      </c>
      <c r="M165" s="202"/>
      <c r="N165" s="202">
        <f>ROUND(L165*K165,3)</f>
        <v>0</v>
      </c>
      <c r="O165" s="202"/>
      <c r="P165" s="202"/>
      <c r="Q165" s="202"/>
      <c r="R165" s="142"/>
      <c r="T165" s="143" t="s">
        <v>5</v>
      </c>
      <c r="U165" s="40" t="s">
        <v>37</v>
      </c>
      <c r="V165" s="144">
        <v>0</v>
      </c>
      <c r="W165" s="144">
        <f>V165*K165</f>
        <v>0</v>
      </c>
      <c r="X165" s="144">
        <v>0</v>
      </c>
      <c r="Y165" s="144">
        <f>X165*K165</f>
        <v>0</v>
      </c>
      <c r="Z165" s="144">
        <v>0</v>
      </c>
      <c r="AA165" s="145">
        <f>Z165*K165</f>
        <v>0</v>
      </c>
      <c r="AR165" s="18" t="s">
        <v>143</v>
      </c>
      <c r="AT165" s="18" t="s">
        <v>131</v>
      </c>
      <c r="AU165" s="18" t="s">
        <v>136</v>
      </c>
      <c r="AY165" s="18" t="s">
        <v>130</v>
      </c>
      <c r="BE165" s="146">
        <f>IF(U165="základná",N165,0)</f>
        <v>0</v>
      </c>
      <c r="BF165" s="146">
        <f>IF(U165="znížená",N165,0)</f>
        <v>0</v>
      </c>
      <c r="BG165" s="146">
        <f>IF(U165="zákl. prenesená",N165,0)</f>
        <v>0</v>
      </c>
      <c r="BH165" s="146">
        <f>IF(U165="zníž. prenesená",N165,0)</f>
        <v>0</v>
      </c>
      <c r="BI165" s="146">
        <f>IF(U165="nulová",N165,0)</f>
        <v>0</v>
      </c>
      <c r="BJ165" s="18" t="s">
        <v>136</v>
      </c>
      <c r="BK165" s="147">
        <f>ROUND(L165*K165,3)</f>
        <v>0</v>
      </c>
      <c r="BL165" s="18" t="s">
        <v>143</v>
      </c>
      <c r="BM165" s="18" t="s">
        <v>258</v>
      </c>
    </row>
    <row r="166" spans="2:65" s="9" customFormat="1" ht="29.85" customHeight="1">
      <c r="B166" s="126"/>
      <c r="C166" s="127"/>
      <c r="D166" s="136" t="s">
        <v>114</v>
      </c>
      <c r="E166" s="136"/>
      <c r="F166" s="136"/>
      <c r="G166" s="136"/>
      <c r="H166" s="136"/>
      <c r="I166" s="136"/>
      <c r="J166" s="136"/>
      <c r="K166" s="136"/>
      <c r="L166" s="136"/>
      <c r="M166" s="136"/>
      <c r="N166" s="196">
        <f>BK166</f>
        <v>0</v>
      </c>
      <c r="O166" s="197"/>
      <c r="P166" s="197"/>
      <c r="Q166" s="197"/>
      <c r="R166" s="129"/>
      <c r="T166" s="130"/>
      <c r="U166" s="127"/>
      <c r="V166" s="127"/>
      <c r="W166" s="131">
        <f>SUM(W167:W169)</f>
        <v>0</v>
      </c>
      <c r="X166" s="127"/>
      <c r="Y166" s="131">
        <f>SUM(Y167:Y169)</f>
        <v>0</v>
      </c>
      <c r="Z166" s="127"/>
      <c r="AA166" s="132">
        <f>SUM(AA167:AA169)</f>
        <v>0</v>
      </c>
      <c r="AR166" s="133" t="s">
        <v>136</v>
      </c>
      <c r="AT166" s="134" t="s">
        <v>69</v>
      </c>
      <c r="AU166" s="134" t="s">
        <v>78</v>
      </c>
      <c r="AY166" s="133" t="s">
        <v>130</v>
      </c>
      <c r="BK166" s="135">
        <f>SUM(BK167:BK169)</f>
        <v>0</v>
      </c>
    </row>
    <row r="167" spans="2:65" s="1" customFormat="1" ht="25.5" customHeight="1">
      <c r="B167" s="137"/>
      <c r="C167" s="138" t="s">
        <v>259</v>
      </c>
      <c r="D167" s="138" t="s">
        <v>131</v>
      </c>
      <c r="E167" s="139" t="s">
        <v>260</v>
      </c>
      <c r="F167" s="201" t="s">
        <v>261</v>
      </c>
      <c r="G167" s="201"/>
      <c r="H167" s="201"/>
      <c r="I167" s="201"/>
      <c r="J167" s="140" t="s">
        <v>134</v>
      </c>
      <c r="K167" s="141">
        <v>1026.8399999999999</v>
      </c>
      <c r="L167" s="202">
        <v>0</v>
      </c>
      <c r="M167" s="202"/>
      <c r="N167" s="202">
        <f>ROUND(L167*K167,3)</f>
        <v>0</v>
      </c>
      <c r="O167" s="202"/>
      <c r="P167" s="202"/>
      <c r="Q167" s="202"/>
      <c r="R167" s="142"/>
      <c r="T167" s="143" t="s">
        <v>5</v>
      </c>
      <c r="U167" s="40" t="s">
        <v>37</v>
      </c>
      <c r="V167" s="144">
        <v>0</v>
      </c>
      <c r="W167" s="144">
        <f>V167*K167</f>
        <v>0</v>
      </c>
      <c r="X167" s="144">
        <v>0</v>
      </c>
      <c r="Y167" s="144">
        <f>X167*K167</f>
        <v>0</v>
      </c>
      <c r="Z167" s="144">
        <v>0</v>
      </c>
      <c r="AA167" s="145">
        <f>Z167*K167</f>
        <v>0</v>
      </c>
      <c r="AR167" s="18" t="s">
        <v>143</v>
      </c>
      <c r="AT167" s="18" t="s">
        <v>131</v>
      </c>
      <c r="AU167" s="18" t="s">
        <v>136</v>
      </c>
      <c r="AY167" s="18" t="s">
        <v>130</v>
      </c>
      <c r="BE167" s="146">
        <f>IF(U167="základná",N167,0)</f>
        <v>0</v>
      </c>
      <c r="BF167" s="146">
        <f>IF(U167="znížená",N167,0)</f>
        <v>0</v>
      </c>
      <c r="BG167" s="146">
        <f>IF(U167="zákl. prenesená",N167,0)</f>
        <v>0</v>
      </c>
      <c r="BH167" s="146">
        <f>IF(U167="zníž. prenesená",N167,0)</f>
        <v>0</v>
      </c>
      <c r="BI167" s="146">
        <f>IF(U167="nulová",N167,0)</f>
        <v>0</v>
      </c>
      <c r="BJ167" s="18" t="s">
        <v>136</v>
      </c>
      <c r="BK167" s="147">
        <f>ROUND(L167*K167,3)</f>
        <v>0</v>
      </c>
      <c r="BL167" s="18" t="s">
        <v>143</v>
      </c>
      <c r="BM167" s="18" t="s">
        <v>262</v>
      </c>
    </row>
    <row r="168" spans="2:65" s="1" customFormat="1" ht="25.5" customHeight="1">
      <c r="B168" s="137"/>
      <c r="C168" s="138" t="s">
        <v>146</v>
      </c>
      <c r="D168" s="138" t="s">
        <v>131</v>
      </c>
      <c r="E168" s="139" t="s">
        <v>263</v>
      </c>
      <c r="F168" s="201" t="s">
        <v>264</v>
      </c>
      <c r="G168" s="201"/>
      <c r="H168" s="201"/>
      <c r="I168" s="201"/>
      <c r="J168" s="140" t="s">
        <v>134</v>
      </c>
      <c r="K168" s="141">
        <v>1368.9849999999999</v>
      </c>
      <c r="L168" s="202">
        <v>0</v>
      </c>
      <c r="M168" s="202"/>
      <c r="N168" s="202">
        <f>ROUND(L168*K168,3)</f>
        <v>0</v>
      </c>
      <c r="O168" s="202"/>
      <c r="P168" s="202"/>
      <c r="Q168" s="202"/>
      <c r="R168" s="142"/>
      <c r="T168" s="143" t="s">
        <v>5</v>
      </c>
      <c r="U168" s="40" t="s">
        <v>37</v>
      </c>
      <c r="V168" s="144">
        <v>0</v>
      </c>
      <c r="W168" s="144">
        <f>V168*K168</f>
        <v>0</v>
      </c>
      <c r="X168" s="144">
        <v>0</v>
      </c>
      <c r="Y168" s="144">
        <f>X168*K168</f>
        <v>0</v>
      </c>
      <c r="Z168" s="144">
        <v>0</v>
      </c>
      <c r="AA168" s="145">
        <f>Z168*K168</f>
        <v>0</v>
      </c>
      <c r="AR168" s="18" t="s">
        <v>143</v>
      </c>
      <c r="AT168" s="18" t="s">
        <v>131</v>
      </c>
      <c r="AU168" s="18" t="s">
        <v>136</v>
      </c>
      <c r="AY168" s="18" t="s">
        <v>130</v>
      </c>
      <c r="BE168" s="146">
        <f>IF(U168="základná",N168,0)</f>
        <v>0</v>
      </c>
      <c r="BF168" s="146">
        <f>IF(U168="znížená",N168,0)</f>
        <v>0</v>
      </c>
      <c r="BG168" s="146">
        <f>IF(U168="zákl. prenesená",N168,0)</f>
        <v>0</v>
      </c>
      <c r="BH168" s="146">
        <f>IF(U168="zníž. prenesená",N168,0)</f>
        <v>0</v>
      </c>
      <c r="BI168" s="146">
        <f>IF(U168="nulová",N168,0)</f>
        <v>0</v>
      </c>
      <c r="BJ168" s="18" t="s">
        <v>136</v>
      </c>
      <c r="BK168" s="147">
        <f>ROUND(L168*K168,3)</f>
        <v>0</v>
      </c>
      <c r="BL168" s="18" t="s">
        <v>143</v>
      </c>
      <c r="BM168" s="18" t="s">
        <v>265</v>
      </c>
    </row>
    <row r="169" spans="2:65" s="1" customFormat="1" ht="51" customHeight="1">
      <c r="B169" s="137"/>
      <c r="C169" s="138" t="s">
        <v>266</v>
      </c>
      <c r="D169" s="138" t="s">
        <v>131</v>
      </c>
      <c r="E169" s="139" t="s">
        <v>267</v>
      </c>
      <c r="F169" s="201" t="s">
        <v>268</v>
      </c>
      <c r="G169" s="201"/>
      <c r="H169" s="201"/>
      <c r="I169" s="201"/>
      <c r="J169" s="140" t="s">
        <v>134</v>
      </c>
      <c r="K169" s="141">
        <v>1368.9849999999999</v>
      </c>
      <c r="L169" s="202">
        <v>0</v>
      </c>
      <c r="M169" s="202"/>
      <c r="N169" s="202">
        <f>ROUND(L169*K169,3)</f>
        <v>0</v>
      </c>
      <c r="O169" s="202"/>
      <c r="P169" s="202"/>
      <c r="Q169" s="202"/>
      <c r="R169" s="142"/>
      <c r="T169" s="143" t="s">
        <v>5</v>
      </c>
      <c r="U169" s="152" t="s">
        <v>37</v>
      </c>
      <c r="V169" s="153">
        <v>0</v>
      </c>
      <c r="W169" s="153">
        <f>V169*K169</f>
        <v>0</v>
      </c>
      <c r="X169" s="153">
        <v>0</v>
      </c>
      <c r="Y169" s="153">
        <f>X169*K169</f>
        <v>0</v>
      </c>
      <c r="Z169" s="153">
        <v>0</v>
      </c>
      <c r="AA169" s="154">
        <f>Z169*K169</f>
        <v>0</v>
      </c>
      <c r="AR169" s="18" t="s">
        <v>143</v>
      </c>
      <c r="AT169" s="18" t="s">
        <v>131</v>
      </c>
      <c r="AU169" s="18" t="s">
        <v>136</v>
      </c>
      <c r="AY169" s="18" t="s">
        <v>130</v>
      </c>
      <c r="BE169" s="146">
        <f>IF(U169="základná",N169,0)</f>
        <v>0</v>
      </c>
      <c r="BF169" s="146">
        <f>IF(U169="znížená",N169,0)</f>
        <v>0</v>
      </c>
      <c r="BG169" s="146">
        <f>IF(U169="zákl. prenesená",N169,0)</f>
        <v>0</v>
      </c>
      <c r="BH169" s="146">
        <f>IF(U169="zníž. prenesená",N169,0)</f>
        <v>0</v>
      </c>
      <c r="BI169" s="146">
        <f>IF(U169="nulová",N169,0)</f>
        <v>0</v>
      </c>
      <c r="BJ169" s="18" t="s">
        <v>136</v>
      </c>
      <c r="BK169" s="147">
        <f>ROUND(L169*K169,3)</f>
        <v>0</v>
      </c>
      <c r="BL169" s="18" t="s">
        <v>143</v>
      </c>
      <c r="BM169" s="18" t="s">
        <v>269</v>
      </c>
    </row>
    <row r="170" spans="2:65" s="1" customFormat="1" ht="6.95" customHeight="1">
      <c r="B170" s="55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7"/>
    </row>
  </sheetData>
  <mergeCells count="187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F119:I119"/>
    <mergeCell ref="L119:M119"/>
    <mergeCell ref="N119:Q119"/>
    <mergeCell ref="F123:I123"/>
    <mergeCell ref="L123:M123"/>
    <mergeCell ref="N123:Q123"/>
    <mergeCell ref="F124:I124"/>
    <mergeCell ref="L124:M124"/>
    <mergeCell ref="N124:Q124"/>
    <mergeCell ref="N120:Q120"/>
    <mergeCell ref="N121:Q121"/>
    <mergeCell ref="N122:Q122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30:I130"/>
    <mergeCell ref="L130:M130"/>
    <mergeCell ref="N130:Q130"/>
    <mergeCell ref="F131:I131"/>
    <mergeCell ref="L131:M131"/>
    <mergeCell ref="N131:Q131"/>
    <mergeCell ref="N129:Q129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3:I153"/>
    <mergeCell ref="L153:M153"/>
    <mergeCell ref="N153:Q153"/>
    <mergeCell ref="F154:I154"/>
    <mergeCell ref="L154:M154"/>
    <mergeCell ref="N154:Q154"/>
    <mergeCell ref="F161:I161"/>
    <mergeCell ref="L161:M161"/>
    <mergeCell ref="N161:Q161"/>
    <mergeCell ref="F155:I155"/>
    <mergeCell ref="L155:M155"/>
    <mergeCell ref="N155:Q155"/>
    <mergeCell ref="F156:I156"/>
    <mergeCell ref="L156:M156"/>
    <mergeCell ref="N156:Q156"/>
    <mergeCell ref="F158:I158"/>
    <mergeCell ref="L158:M158"/>
    <mergeCell ref="N158:Q158"/>
    <mergeCell ref="H1:K1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59:I159"/>
    <mergeCell ref="L159:M159"/>
    <mergeCell ref="N159:Q159"/>
    <mergeCell ref="F160:I160"/>
    <mergeCell ref="L160:M160"/>
    <mergeCell ref="S2:AC2"/>
    <mergeCell ref="N141:Q141"/>
    <mergeCell ref="N142:Q142"/>
    <mergeCell ref="N147:Q147"/>
    <mergeCell ref="N151:Q151"/>
    <mergeCell ref="N152:Q152"/>
    <mergeCell ref="N157:Q157"/>
    <mergeCell ref="N162:Q162"/>
    <mergeCell ref="N166:Q166"/>
    <mergeCell ref="N160:Q160"/>
    <mergeCell ref="M117:Q117"/>
    <mergeCell ref="N98:Q98"/>
    <mergeCell ref="N99:Q99"/>
    <mergeCell ref="N101:Q101"/>
    <mergeCell ref="L103:Q103"/>
    <mergeCell ref="C109:Q109"/>
    <mergeCell ref="F111:P111"/>
    <mergeCell ref="F112:P112"/>
    <mergeCell ref="M114:P114"/>
    <mergeCell ref="M116:Q116"/>
    <mergeCell ref="N89:Q89"/>
    <mergeCell ref="N90:Q90"/>
    <mergeCell ref="N91:Q91"/>
    <mergeCell ref="N92:Q92"/>
  </mergeCells>
  <hyperlinks>
    <hyperlink ref="F1:G1" location="C2" display="1) Krycí list rozpočtu"/>
    <hyperlink ref="H1:K1" location="C86" display="2) Rekapitulácia rozpočtu"/>
    <hyperlink ref="L1" location="C119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0"/>
  <sheetViews>
    <sheetView showGridLines="0" workbookViewId="0">
      <pane ySplit="1" topLeftCell="A91" activePane="bottomLeft" state="frozen"/>
      <selection pane="bottomLeft" activeCell="AD116" sqref="AD11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89</v>
      </c>
      <c r="G1" s="13"/>
      <c r="H1" s="200" t="s">
        <v>90</v>
      </c>
      <c r="I1" s="200"/>
      <c r="J1" s="200"/>
      <c r="K1" s="200"/>
      <c r="L1" s="13" t="s">
        <v>91</v>
      </c>
      <c r="M1" s="11"/>
      <c r="N1" s="11"/>
      <c r="O1" s="12" t="s">
        <v>92</v>
      </c>
      <c r="P1" s="11"/>
      <c r="Q1" s="11"/>
      <c r="R1" s="11"/>
      <c r="S1" s="13" t="s">
        <v>93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7" t="s">
        <v>7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157" t="s">
        <v>8</v>
      </c>
      <c r="T2" s="158"/>
      <c r="U2" s="158"/>
      <c r="V2" s="158"/>
      <c r="W2" s="158"/>
      <c r="X2" s="158"/>
      <c r="Y2" s="158"/>
      <c r="Z2" s="158"/>
      <c r="AA2" s="158"/>
      <c r="AB2" s="158"/>
      <c r="AC2" s="158"/>
      <c r="AT2" s="18" t="s">
        <v>82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70</v>
      </c>
    </row>
    <row r="4" spans="1:66" ht="36.950000000000003" customHeight="1">
      <c r="B4" s="22"/>
      <c r="C4" s="176" t="s">
        <v>94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23"/>
      <c r="T4" s="17" t="s">
        <v>12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15</v>
      </c>
      <c r="E6" s="24"/>
      <c r="F6" s="216" t="str">
        <f>'Rekapitulácia stavby'!K6</f>
        <v>B2etapa - Rekonštrukcia kulrúrneho domu v obci Bodiná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4"/>
      <c r="R6" s="23"/>
    </row>
    <row r="7" spans="1:66" s="1" customFormat="1" ht="32.85" customHeight="1">
      <c r="B7" s="31"/>
      <c r="C7" s="32"/>
      <c r="D7" s="27" t="s">
        <v>95</v>
      </c>
      <c r="E7" s="32"/>
      <c r="F7" s="190" t="s">
        <v>270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18">
        <f>'Rekapitulácia stavby'!AN8</f>
        <v>0</v>
      </c>
      <c r="P9" s="218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189" t="str">
        <f>IF('Rekapitulácia stavby'!AN10="","",'Rekapitulácia stavby'!AN10)</f>
        <v/>
      </c>
      <c r="P11" s="189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24</v>
      </c>
      <c r="N12" s="32"/>
      <c r="O12" s="189" t="str">
        <f>IF('Rekapitulácia stavby'!AN11="","",'Rekapitulácia stavby'!AN11)</f>
        <v/>
      </c>
      <c r="P12" s="189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25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189" t="str">
        <f>IF('Rekapitulácia stavby'!AN13="","",'Rekapitulácia stavby'!AN13)</f>
        <v/>
      </c>
      <c r="P14" s="189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24</v>
      </c>
      <c r="N15" s="32"/>
      <c r="O15" s="189" t="str">
        <f>IF('Rekapitulácia stavby'!AN14="","",'Rekapitulácia stavby'!AN14)</f>
        <v/>
      </c>
      <c r="P15" s="189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26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189" t="str">
        <f>IF('Rekapitulácia stavby'!AN16="","",'Rekapitulácia stavby'!AN16)</f>
        <v/>
      </c>
      <c r="P17" s="189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IF('Rekapitulácia stavby'!E17="","",'Rekapitulácia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24</v>
      </c>
      <c r="N18" s="32"/>
      <c r="O18" s="189" t="str">
        <f>IF('Rekapitulácia stavby'!AN17="","",'Rekapitulácia stavby'!AN17)</f>
        <v/>
      </c>
      <c r="P18" s="189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189" t="str">
        <f>IF('Rekapitulácia stavby'!AN19="","",'Rekapitulácia stavby'!AN19)</f>
        <v/>
      </c>
      <c r="P20" s="189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24</v>
      </c>
      <c r="N21" s="32"/>
      <c r="O21" s="189" t="str">
        <f>IF('Rekapitulácia stavby'!AN20="","",'Rekapitulácia stavby'!AN20)</f>
        <v/>
      </c>
      <c r="P21" s="189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91" t="s">
        <v>5</v>
      </c>
      <c r="F24" s="191"/>
      <c r="G24" s="191"/>
      <c r="H24" s="191"/>
      <c r="I24" s="191"/>
      <c r="J24" s="191"/>
      <c r="K24" s="191"/>
      <c r="L24" s="19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97</v>
      </c>
      <c r="E27" s="32"/>
      <c r="F27" s="32"/>
      <c r="G27" s="32"/>
      <c r="H27" s="32"/>
      <c r="I27" s="32"/>
      <c r="J27" s="32"/>
      <c r="K27" s="32"/>
      <c r="L27" s="32"/>
      <c r="M27" s="183">
        <f>N88</f>
        <v>0</v>
      </c>
      <c r="N27" s="183"/>
      <c r="O27" s="183"/>
      <c r="P27" s="183"/>
      <c r="Q27" s="32"/>
      <c r="R27" s="33"/>
    </row>
    <row r="28" spans="2:18" s="1" customFormat="1" ht="14.45" customHeight="1">
      <c r="B28" s="31"/>
      <c r="C28" s="32"/>
      <c r="D28" s="30" t="s">
        <v>98</v>
      </c>
      <c r="E28" s="32"/>
      <c r="F28" s="32"/>
      <c r="G28" s="32"/>
      <c r="H28" s="32"/>
      <c r="I28" s="32"/>
      <c r="J28" s="32"/>
      <c r="K28" s="32"/>
      <c r="L28" s="32"/>
      <c r="M28" s="183">
        <f>N90</f>
        <v>0</v>
      </c>
      <c r="N28" s="183"/>
      <c r="O28" s="183"/>
      <c r="P28" s="183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33</v>
      </c>
      <c r="E30" s="32"/>
      <c r="F30" s="32"/>
      <c r="G30" s="32"/>
      <c r="H30" s="32"/>
      <c r="I30" s="32"/>
      <c r="J30" s="32"/>
      <c r="K30" s="32"/>
      <c r="L30" s="32"/>
      <c r="M30" s="226">
        <f>ROUND(M27+M28,2)</f>
        <v>0</v>
      </c>
      <c r="N30" s="215"/>
      <c r="O30" s="215"/>
      <c r="P30" s="215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</v>
      </c>
      <c r="G32" s="104" t="s">
        <v>36</v>
      </c>
      <c r="H32" s="223">
        <f>ROUND((SUM(BE90:BE91)+SUM(BE109:BE119)), 2)</f>
        <v>0</v>
      </c>
      <c r="I32" s="215"/>
      <c r="J32" s="215"/>
      <c r="K32" s="32"/>
      <c r="L32" s="32"/>
      <c r="M32" s="223">
        <f>ROUND(ROUND((SUM(BE90:BE91)+SUM(BE109:BE119)), 2)*F32, 2)</f>
        <v>0</v>
      </c>
      <c r="N32" s="215"/>
      <c r="O32" s="215"/>
      <c r="P32" s="215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0.2</v>
      </c>
      <c r="G33" s="104" t="s">
        <v>36</v>
      </c>
      <c r="H33" s="223">
        <f>ROUND((SUM(BF90:BF91)+SUM(BF109:BF119)), 2)</f>
        <v>0</v>
      </c>
      <c r="I33" s="215"/>
      <c r="J33" s="215"/>
      <c r="K33" s="32"/>
      <c r="L33" s="32"/>
      <c r="M33" s="223">
        <f>ROUND(ROUND((SUM(BF90:BF91)+SUM(BF109:BF119)), 2)*F33, 2)</f>
        <v>0</v>
      </c>
      <c r="N33" s="215"/>
      <c r="O33" s="215"/>
      <c r="P33" s="215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</v>
      </c>
      <c r="G34" s="104" t="s">
        <v>36</v>
      </c>
      <c r="H34" s="223">
        <f>ROUND((SUM(BG90:BG91)+SUM(BG109:BG119)), 2)</f>
        <v>0</v>
      </c>
      <c r="I34" s="215"/>
      <c r="J34" s="215"/>
      <c r="K34" s="32"/>
      <c r="L34" s="32"/>
      <c r="M34" s="223">
        <v>0</v>
      </c>
      <c r="N34" s="215"/>
      <c r="O34" s="215"/>
      <c r="P34" s="215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0.2</v>
      </c>
      <c r="G35" s="104" t="s">
        <v>36</v>
      </c>
      <c r="H35" s="223">
        <f>ROUND((SUM(BH90:BH91)+SUM(BH109:BH119)), 2)</f>
        <v>0</v>
      </c>
      <c r="I35" s="215"/>
      <c r="J35" s="215"/>
      <c r="K35" s="32"/>
      <c r="L35" s="32"/>
      <c r="M35" s="223">
        <v>0</v>
      </c>
      <c r="N35" s="215"/>
      <c r="O35" s="215"/>
      <c r="P35" s="215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4" t="s">
        <v>36</v>
      </c>
      <c r="H36" s="223">
        <f>ROUND((SUM(BI90:BI91)+SUM(BI109:BI119)), 2)</f>
        <v>0</v>
      </c>
      <c r="I36" s="215"/>
      <c r="J36" s="215"/>
      <c r="K36" s="32"/>
      <c r="L36" s="32"/>
      <c r="M36" s="223">
        <v>0</v>
      </c>
      <c r="N36" s="215"/>
      <c r="O36" s="215"/>
      <c r="P36" s="215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41</v>
      </c>
      <c r="E38" s="71"/>
      <c r="F38" s="71"/>
      <c r="G38" s="106" t="s">
        <v>42</v>
      </c>
      <c r="H38" s="107" t="s">
        <v>43</v>
      </c>
      <c r="I38" s="71"/>
      <c r="J38" s="71"/>
      <c r="K38" s="71"/>
      <c r="L38" s="224">
        <f>SUM(M30:M36)</f>
        <v>0</v>
      </c>
      <c r="M38" s="224"/>
      <c r="N38" s="224"/>
      <c r="O38" s="224"/>
      <c r="P38" s="225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6" t="s">
        <v>99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15</v>
      </c>
      <c r="D78" s="32"/>
      <c r="E78" s="32"/>
      <c r="F78" s="216" t="str">
        <f>F6</f>
        <v>B2etapa - Rekonštrukcia kulrúrneho domu v obci Bodiná</v>
      </c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32"/>
      <c r="R78" s="33"/>
    </row>
    <row r="79" spans="2:18" s="1" customFormat="1" ht="36.950000000000003" customHeight="1">
      <c r="B79" s="31"/>
      <c r="C79" s="65" t="s">
        <v>95</v>
      </c>
      <c r="D79" s="32"/>
      <c r="E79" s="32"/>
      <c r="F79" s="178" t="str">
        <f>F7</f>
        <v>02 - KD Bodiná elekt - 02 - KD Bodiná elekt - 02...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18">
        <f>IF(O9="","",O9)</f>
        <v>0</v>
      </c>
      <c r="N81" s="218"/>
      <c r="O81" s="218"/>
      <c r="P81" s="218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22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26</v>
      </c>
      <c r="L83" s="32"/>
      <c r="M83" s="189" t="str">
        <f>E18</f>
        <v xml:space="preserve"> </v>
      </c>
      <c r="N83" s="189"/>
      <c r="O83" s="189"/>
      <c r="P83" s="189"/>
      <c r="Q83" s="189"/>
      <c r="R83" s="33"/>
    </row>
    <row r="84" spans="2:47" s="1" customFormat="1" ht="14.45" customHeight="1">
      <c r="B84" s="31"/>
      <c r="C84" s="28" t="s">
        <v>25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189" t="str">
        <f>E21</f>
        <v xml:space="preserve"> </v>
      </c>
      <c r="N84" s="189"/>
      <c r="O84" s="189"/>
      <c r="P84" s="189"/>
      <c r="Q84" s="189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21" t="s">
        <v>100</v>
      </c>
      <c r="D86" s="222"/>
      <c r="E86" s="222"/>
      <c r="F86" s="222"/>
      <c r="G86" s="222"/>
      <c r="H86" s="100"/>
      <c r="I86" s="100"/>
      <c r="J86" s="100"/>
      <c r="K86" s="100"/>
      <c r="L86" s="100"/>
      <c r="M86" s="100"/>
      <c r="N86" s="221" t="s">
        <v>101</v>
      </c>
      <c r="O86" s="222"/>
      <c r="P86" s="222"/>
      <c r="Q86" s="222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102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55">
        <f>N109</f>
        <v>0</v>
      </c>
      <c r="O88" s="213"/>
      <c r="P88" s="213"/>
      <c r="Q88" s="213"/>
      <c r="R88" s="33"/>
      <c r="AU88" s="18" t="s">
        <v>103</v>
      </c>
    </row>
    <row r="89" spans="2:47" s="1" customFormat="1" ht="21.75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3"/>
    </row>
    <row r="90" spans="2:47" s="1" customFormat="1" ht="29.25" customHeight="1">
      <c r="B90" s="31"/>
      <c r="C90" s="108" t="s">
        <v>115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213">
        <v>0</v>
      </c>
      <c r="O90" s="214"/>
      <c r="P90" s="214"/>
      <c r="Q90" s="214"/>
      <c r="R90" s="33"/>
      <c r="T90" s="117"/>
      <c r="U90" s="118" t="s">
        <v>34</v>
      </c>
    </row>
    <row r="91" spans="2:47" s="1" customFormat="1" ht="18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</row>
    <row r="92" spans="2:47" s="1" customFormat="1" ht="29.25" customHeight="1">
      <c r="B92" s="31"/>
      <c r="C92" s="99" t="s">
        <v>88</v>
      </c>
      <c r="D92" s="100"/>
      <c r="E92" s="100"/>
      <c r="F92" s="100"/>
      <c r="G92" s="100"/>
      <c r="H92" s="100"/>
      <c r="I92" s="100"/>
      <c r="J92" s="100"/>
      <c r="K92" s="100"/>
      <c r="L92" s="156">
        <f>ROUND(SUM(N88+N90),2)</f>
        <v>0</v>
      </c>
      <c r="M92" s="156"/>
      <c r="N92" s="156"/>
      <c r="O92" s="156"/>
      <c r="P92" s="156"/>
      <c r="Q92" s="156"/>
      <c r="R92" s="33"/>
    </row>
    <row r="93" spans="2:47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7"/>
    </row>
    <row r="97" spans="2:65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60"/>
    </row>
    <row r="98" spans="2:65" s="1" customFormat="1" ht="36.950000000000003" customHeight="1">
      <c r="B98" s="31"/>
      <c r="C98" s="176" t="s">
        <v>116</v>
      </c>
      <c r="D98" s="215"/>
      <c r="E98" s="215"/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33"/>
    </row>
    <row r="99" spans="2:65" s="1" customFormat="1" ht="6.95" customHeight="1"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3"/>
    </row>
    <row r="100" spans="2:65" s="1" customFormat="1" ht="30" customHeight="1">
      <c r="B100" s="31"/>
      <c r="C100" s="28" t="s">
        <v>15</v>
      </c>
      <c r="D100" s="32"/>
      <c r="E100" s="32"/>
      <c r="F100" s="216" t="str">
        <f>F6</f>
        <v>B2etapa - Rekonštrukcia kulrúrneho domu v obci Bodiná</v>
      </c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32"/>
      <c r="R100" s="33"/>
    </row>
    <row r="101" spans="2:65" s="1" customFormat="1" ht="36.950000000000003" customHeight="1">
      <c r="B101" s="31"/>
      <c r="C101" s="65" t="s">
        <v>95</v>
      </c>
      <c r="D101" s="32"/>
      <c r="E101" s="32"/>
      <c r="F101" s="178" t="str">
        <f>F7</f>
        <v>02 - KD Bodiná elekt - 02 - KD Bodiná elekt - 02...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Q101" s="32"/>
      <c r="R101" s="33"/>
    </row>
    <row r="102" spans="2:65" s="1" customFormat="1" ht="6.95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65" s="1" customFormat="1" ht="18" customHeight="1">
      <c r="B103" s="31"/>
      <c r="C103" s="28" t="s">
        <v>19</v>
      </c>
      <c r="D103" s="32"/>
      <c r="E103" s="32"/>
      <c r="F103" s="26" t="str">
        <f>F9</f>
        <v xml:space="preserve"> </v>
      </c>
      <c r="G103" s="32"/>
      <c r="H103" s="32"/>
      <c r="I103" s="32"/>
      <c r="J103" s="32"/>
      <c r="K103" s="28" t="s">
        <v>21</v>
      </c>
      <c r="L103" s="32"/>
      <c r="M103" s="218">
        <f>IF(O9="","",O9)</f>
        <v>0</v>
      </c>
      <c r="N103" s="218"/>
      <c r="O103" s="218"/>
      <c r="P103" s="218"/>
      <c r="Q103" s="32"/>
      <c r="R103" s="33"/>
    </row>
    <row r="104" spans="2:65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5" s="1" customFormat="1" ht="15">
      <c r="B105" s="31"/>
      <c r="C105" s="28" t="s">
        <v>22</v>
      </c>
      <c r="D105" s="32"/>
      <c r="E105" s="32"/>
      <c r="F105" s="26" t="str">
        <f>E12</f>
        <v xml:space="preserve"> </v>
      </c>
      <c r="G105" s="32"/>
      <c r="H105" s="32"/>
      <c r="I105" s="32"/>
      <c r="J105" s="32"/>
      <c r="K105" s="28" t="s">
        <v>26</v>
      </c>
      <c r="L105" s="32"/>
      <c r="M105" s="189" t="str">
        <f>E18</f>
        <v xml:space="preserve"> </v>
      </c>
      <c r="N105" s="189"/>
      <c r="O105" s="189"/>
      <c r="P105" s="189"/>
      <c r="Q105" s="189"/>
      <c r="R105" s="33"/>
    </row>
    <row r="106" spans="2:65" s="1" customFormat="1" ht="14.45" customHeight="1">
      <c r="B106" s="31"/>
      <c r="C106" s="28" t="s">
        <v>25</v>
      </c>
      <c r="D106" s="32"/>
      <c r="E106" s="32"/>
      <c r="F106" s="26" t="str">
        <f>IF(E15="","",E15)</f>
        <v xml:space="preserve"> </v>
      </c>
      <c r="G106" s="32"/>
      <c r="H106" s="32"/>
      <c r="I106" s="32"/>
      <c r="J106" s="32"/>
      <c r="K106" s="28" t="s">
        <v>29</v>
      </c>
      <c r="L106" s="32"/>
      <c r="M106" s="189" t="str">
        <f>E21</f>
        <v xml:space="preserve"> </v>
      </c>
      <c r="N106" s="189"/>
      <c r="O106" s="189"/>
      <c r="P106" s="189"/>
      <c r="Q106" s="189"/>
      <c r="R106" s="33"/>
    </row>
    <row r="107" spans="2:65" s="1" customFormat="1" ht="10.3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65" s="8" customFormat="1" ht="29.25" customHeight="1">
      <c r="B108" s="119"/>
      <c r="C108" s="120" t="s">
        <v>117</v>
      </c>
      <c r="D108" s="121" t="s">
        <v>118</v>
      </c>
      <c r="E108" s="121" t="s">
        <v>52</v>
      </c>
      <c r="F108" s="205" t="s">
        <v>119</v>
      </c>
      <c r="G108" s="205"/>
      <c r="H108" s="205"/>
      <c r="I108" s="205"/>
      <c r="J108" s="121" t="s">
        <v>120</v>
      </c>
      <c r="K108" s="121" t="s">
        <v>121</v>
      </c>
      <c r="L108" s="205" t="s">
        <v>122</v>
      </c>
      <c r="M108" s="205"/>
      <c r="N108" s="205" t="s">
        <v>101</v>
      </c>
      <c r="O108" s="205"/>
      <c r="P108" s="205"/>
      <c r="Q108" s="206"/>
      <c r="R108" s="122"/>
      <c r="T108" s="72" t="s">
        <v>123</v>
      </c>
      <c r="U108" s="73" t="s">
        <v>34</v>
      </c>
      <c r="V108" s="73" t="s">
        <v>124</v>
      </c>
      <c r="W108" s="73" t="s">
        <v>125</v>
      </c>
      <c r="X108" s="73" t="s">
        <v>126</v>
      </c>
      <c r="Y108" s="73" t="s">
        <v>127</v>
      </c>
      <c r="Z108" s="73" t="s">
        <v>128</v>
      </c>
      <c r="AA108" s="74" t="s">
        <v>129</v>
      </c>
    </row>
    <row r="109" spans="2:65" s="1" customFormat="1" ht="29.25" customHeight="1">
      <c r="B109" s="31"/>
      <c r="C109" s="76" t="s">
        <v>97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227">
        <f>BK109</f>
        <v>0</v>
      </c>
      <c r="O109" s="228"/>
      <c r="P109" s="228"/>
      <c r="Q109" s="228"/>
      <c r="R109" s="33"/>
      <c r="T109" s="75"/>
      <c r="U109" s="47"/>
      <c r="V109" s="47"/>
      <c r="W109" s="123">
        <f>SUM(W110:W119)</f>
        <v>0</v>
      </c>
      <c r="X109" s="47"/>
      <c r="Y109" s="123">
        <f>SUM(Y110:Y119)</f>
        <v>0</v>
      </c>
      <c r="Z109" s="47"/>
      <c r="AA109" s="124">
        <f>SUM(AA110:AA119)</f>
        <v>0</v>
      </c>
      <c r="AT109" s="18" t="s">
        <v>69</v>
      </c>
      <c r="AU109" s="18" t="s">
        <v>103</v>
      </c>
      <c r="BK109" s="125">
        <f>SUM(BK110:BK119)</f>
        <v>0</v>
      </c>
    </row>
    <row r="110" spans="2:65" s="1" customFormat="1" ht="16.5" customHeight="1">
      <c r="B110" s="137"/>
      <c r="C110" s="138" t="s">
        <v>271</v>
      </c>
      <c r="D110" s="138" t="s">
        <v>131</v>
      </c>
      <c r="E110" s="139" t="s">
        <v>272</v>
      </c>
      <c r="F110" s="201" t="s">
        <v>273</v>
      </c>
      <c r="G110" s="201"/>
      <c r="H110" s="201"/>
      <c r="I110" s="201"/>
      <c r="J110" s="140" t="s">
        <v>233</v>
      </c>
      <c r="K110" s="141">
        <v>5</v>
      </c>
      <c r="L110" s="202">
        <v>0</v>
      </c>
      <c r="M110" s="202"/>
      <c r="N110" s="202">
        <f t="shared" ref="N110:N119" si="0">ROUND(L110*K110,3)</f>
        <v>0</v>
      </c>
      <c r="O110" s="202"/>
      <c r="P110" s="202"/>
      <c r="Q110" s="202"/>
      <c r="R110" s="142"/>
      <c r="T110" s="143" t="s">
        <v>5</v>
      </c>
      <c r="U110" s="40" t="s">
        <v>37</v>
      </c>
      <c r="V110" s="144">
        <v>0</v>
      </c>
      <c r="W110" s="144">
        <f t="shared" ref="W110:W119" si="1">V110*K110</f>
        <v>0</v>
      </c>
      <c r="X110" s="144">
        <v>0</v>
      </c>
      <c r="Y110" s="144">
        <f t="shared" ref="Y110:Y119" si="2">X110*K110</f>
        <v>0</v>
      </c>
      <c r="Z110" s="144">
        <v>0</v>
      </c>
      <c r="AA110" s="145">
        <f t="shared" ref="AA110:AA119" si="3">Z110*K110</f>
        <v>0</v>
      </c>
      <c r="AR110" s="18" t="s">
        <v>135</v>
      </c>
      <c r="AT110" s="18" t="s">
        <v>131</v>
      </c>
      <c r="AU110" s="18" t="s">
        <v>70</v>
      </c>
      <c r="AY110" s="18" t="s">
        <v>130</v>
      </c>
      <c r="BE110" s="146">
        <f t="shared" ref="BE110:BE119" si="4">IF(U110="základná",N110,0)</f>
        <v>0</v>
      </c>
      <c r="BF110" s="146">
        <f t="shared" ref="BF110:BF119" si="5">IF(U110="znížená",N110,0)</f>
        <v>0</v>
      </c>
      <c r="BG110" s="146">
        <f t="shared" ref="BG110:BG119" si="6">IF(U110="zákl. prenesená",N110,0)</f>
        <v>0</v>
      </c>
      <c r="BH110" s="146">
        <f t="shared" ref="BH110:BH119" si="7">IF(U110="zníž. prenesená",N110,0)</f>
        <v>0</v>
      </c>
      <c r="BI110" s="146">
        <f t="shared" ref="BI110:BI119" si="8">IF(U110="nulová",N110,0)</f>
        <v>0</v>
      </c>
      <c r="BJ110" s="18" t="s">
        <v>136</v>
      </c>
      <c r="BK110" s="147">
        <f t="shared" ref="BK110:BK119" si="9">ROUND(L110*K110,3)</f>
        <v>0</v>
      </c>
      <c r="BL110" s="18" t="s">
        <v>135</v>
      </c>
      <c r="BM110" s="18" t="s">
        <v>136</v>
      </c>
    </row>
    <row r="111" spans="2:65" s="1" customFormat="1" ht="25.5" customHeight="1">
      <c r="B111" s="137"/>
      <c r="C111" s="138" t="s">
        <v>274</v>
      </c>
      <c r="D111" s="138" t="s">
        <v>131</v>
      </c>
      <c r="E111" s="139" t="s">
        <v>275</v>
      </c>
      <c r="F111" s="201" t="s">
        <v>276</v>
      </c>
      <c r="G111" s="201"/>
      <c r="H111" s="201"/>
      <c r="I111" s="201"/>
      <c r="J111" s="140" t="s">
        <v>277</v>
      </c>
      <c r="K111" s="141">
        <v>1</v>
      </c>
      <c r="L111" s="202">
        <v>0</v>
      </c>
      <c r="M111" s="202"/>
      <c r="N111" s="202">
        <f t="shared" si="0"/>
        <v>0</v>
      </c>
      <c r="O111" s="202"/>
      <c r="P111" s="202"/>
      <c r="Q111" s="202"/>
      <c r="R111" s="142"/>
      <c r="T111" s="143" t="s">
        <v>5</v>
      </c>
      <c r="U111" s="40" t="s">
        <v>37</v>
      </c>
      <c r="V111" s="144">
        <v>0</v>
      </c>
      <c r="W111" s="144">
        <f t="shared" si="1"/>
        <v>0</v>
      </c>
      <c r="X111" s="144">
        <v>0</v>
      </c>
      <c r="Y111" s="144">
        <f t="shared" si="2"/>
        <v>0</v>
      </c>
      <c r="Z111" s="144">
        <v>0</v>
      </c>
      <c r="AA111" s="145">
        <f t="shared" si="3"/>
        <v>0</v>
      </c>
      <c r="AR111" s="18" t="s">
        <v>135</v>
      </c>
      <c r="AT111" s="18" t="s">
        <v>131</v>
      </c>
      <c r="AU111" s="18" t="s">
        <v>70</v>
      </c>
      <c r="AY111" s="18" t="s">
        <v>130</v>
      </c>
      <c r="BE111" s="146">
        <f t="shared" si="4"/>
        <v>0</v>
      </c>
      <c r="BF111" s="146">
        <f t="shared" si="5"/>
        <v>0</v>
      </c>
      <c r="BG111" s="146">
        <f t="shared" si="6"/>
        <v>0</v>
      </c>
      <c r="BH111" s="146">
        <f t="shared" si="7"/>
        <v>0</v>
      </c>
      <c r="BI111" s="146">
        <f t="shared" si="8"/>
        <v>0</v>
      </c>
      <c r="BJ111" s="18" t="s">
        <v>136</v>
      </c>
      <c r="BK111" s="147">
        <f t="shared" si="9"/>
        <v>0</v>
      </c>
      <c r="BL111" s="18" t="s">
        <v>135</v>
      </c>
      <c r="BM111" s="18" t="s">
        <v>135</v>
      </c>
    </row>
    <row r="112" spans="2:65" s="1" customFormat="1" ht="25.5" customHeight="1">
      <c r="B112" s="137"/>
      <c r="C112" s="138" t="s">
        <v>278</v>
      </c>
      <c r="D112" s="138" t="s">
        <v>131</v>
      </c>
      <c r="E112" s="139" t="s">
        <v>279</v>
      </c>
      <c r="F112" s="201" t="s">
        <v>280</v>
      </c>
      <c r="G112" s="201"/>
      <c r="H112" s="201"/>
      <c r="I112" s="201"/>
      <c r="J112" s="140" t="s">
        <v>221</v>
      </c>
      <c r="K112" s="141">
        <v>120</v>
      </c>
      <c r="L112" s="202">
        <v>0</v>
      </c>
      <c r="M112" s="202"/>
      <c r="N112" s="202">
        <f t="shared" si="0"/>
        <v>0</v>
      </c>
      <c r="O112" s="202"/>
      <c r="P112" s="202"/>
      <c r="Q112" s="202"/>
      <c r="R112" s="142"/>
      <c r="T112" s="143" t="s">
        <v>5</v>
      </c>
      <c r="U112" s="40" t="s">
        <v>37</v>
      </c>
      <c r="V112" s="144">
        <v>0</v>
      </c>
      <c r="W112" s="144">
        <f t="shared" si="1"/>
        <v>0</v>
      </c>
      <c r="X112" s="144">
        <v>0</v>
      </c>
      <c r="Y112" s="144">
        <f t="shared" si="2"/>
        <v>0</v>
      </c>
      <c r="Z112" s="144">
        <v>0</v>
      </c>
      <c r="AA112" s="145">
        <f t="shared" si="3"/>
        <v>0</v>
      </c>
      <c r="AR112" s="18" t="s">
        <v>135</v>
      </c>
      <c r="AT112" s="18" t="s">
        <v>131</v>
      </c>
      <c r="AU112" s="18" t="s">
        <v>70</v>
      </c>
      <c r="AY112" s="18" t="s">
        <v>130</v>
      </c>
      <c r="BE112" s="146">
        <f t="shared" si="4"/>
        <v>0</v>
      </c>
      <c r="BF112" s="146">
        <f t="shared" si="5"/>
        <v>0</v>
      </c>
      <c r="BG112" s="146">
        <f t="shared" si="6"/>
        <v>0</v>
      </c>
      <c r="BH112" s="146">
        <f t="shared" si="7"/>
        <v>0</v>
      </c>
      <c r="BI112" s="146">
        <f t="shared" si="8"/>
        <v>0</v>
      </c>
      <c r="BJ112" s="18" t="s">
        <v>136</v>
      </c>
      <c r="BK112" s="147">
        <f t="shared" si="9"/>
        <v>0</v>
      </c>
      <c r="BL112" s="18" t="s">
        <v>135</v>
      </c>
      <c r="BM112" s="18" t="s">
        <v>142</v>
      </c>
    </row>
    <row r="113" spans="2:65" s="1" customFormat="1" ht="25.5" customHeight="1">
      <c r="B113" s="137"/>
      <c r="C113" s="148" t="s">
        <v>265</v>
      </c>
      <c r="D113" s="148" t="s">
        <v>198</v>
      </c>
      <c r="E113" s="149" t="s">
        <v>281</v>
      </c>
      <c r="F113" s="203" t="s">
        <v>282</v>
      </c>
      <c r="G113" s="203"/>
      <c r="H113" s="203"/>
      <c r="I113" s="203"/>
      <c r="J113" s="150" t="s">
        <v>165</v>
      </c>
      <c r="K113" s="151">
        <v>10</v>
      </c>
      <c r="L113" s="202">
        <v>0</v>
      </c>
      <c r="M113" s="202"/>
      <c r="N113" s="204">
        <f t="shared" si="0"/>
        <v>0</v>
      </c>
      <c r="O113" s="202"/>
      <c r="P113" s="202"/>
      <c r="Q113" s="202"/>
      <c r="R113" s="142"/>
      <c r="T113" s="143" t="s">
        <v>5</v>
      </c>
      <c r="U113" s="40" t="s">
        <v>37</v>
      </c>
      <c r="V113" s="144">
        <v>0</v>
      </c>
      <c r="W113" s="144">
        <f t="shared" si="1"/>
        <v>0</v>
      </c>
      <c r="X113" s="144">
        <v>0</v>
      </c>
      <c r="Y113" s="144">
        <f t="shared" si="2"/>
        <v>0</v>
      </c>
      <c r="Z113" s="144">
        <v>0</v>
      </c>
      <c r="AA113" s="145">
        <f t="shared" si="3"/>
        <v>0</v>
      </c>
      <c r="AR113" s="18" t="s">
        <v>146</v>
      </c>
      <c r="AT113" s="18" t="s">
        <v>198</v>
      </c>
      <c r="AU113" s="18" t="s">
        <v>70</v>
      </c>
      <c r="AY113" s="18" t="s">
        <v>130</v>
      </c>
      <c r="BE113" s="146">
        <f t="shared" si="4"/>
        <v>0</v>
      </c>
      <c r="BF113" s="146">
        <f t="shared" si="5"/>
        <v>0</v>
      </c>
      <c r="BG113" s="146">
        <f t="shared" si="6"/>
        <v>0</v>
      </c>
      <c r="BH113" s="146">
        <f t="shared" si="7"/>
        <v>0</v>
      </c>
      <c r="BI113" s="146">
        <f t="shared" si="8"/>
        <v>0</v>
      </c>
      <c r="BJ113" s="18" t="s">
        <v>136</v>
      </c>
      <c r="BK113" s="147">
        <f t="shared" si="9"/>
        <v>0</v>
      </c>
      <c r="BL113" s="18" t="s">
        <v>135</v>
      </c>
      <c r="BM113" s="18" t="s">
        <v>146</v>
      </c>
    </row>
    <row r="114" spans="2:65" s="1" customFormat="1" ht="16.5" customHeight="1">
      <c r="B114" s="137"/>
      <c r="C114" s="148" t="s">
        <v>283</v>
      </c>
      <c r="D114" s="148" t="s">
        <v>198</v>
      </c>
      <c r="E114" s="149" t="s">
        <v>284</v>
      </c>
      <c r="F114" s="203" t="s">
        <v>285</v>
      </c>
      <c r="G114" s="203"/>
      <c r="H114" s="203"/>
      <c r="I114" s="203"/>
      <c r="J114" s="150" t="s">
        <v>165</v>
      </c>
      <c r="K114" s="151">
        <v>3</v>
      </c>
      <c r="L114" s="202">
        <v>0</v>
      </c>
      <c r="M114" s="202"/>
      <c r="N114" s="204">
        <f t="shared" si="0"/>
        <v>0</v>
      </c>
      <c r="O114" s="202"/>
      <c r="P114" s="202"/>
      <c r="Q114" s="202"/>
      <c r="R114" s="142"/>
      <c r="T114" s="143" t="s">
        <v>5</v>
      </c>
      <c r="U114" s="40" t="s">
        <v>37</v>
      </c>
      <c r="V114" s="144">
        <v>0</v>
      </c>
      <c r="W114" s="144">
        <f t="shared" si="1"/>
        <v>0</v>
      </c>
      <c r="X114" s="144">
        <v>0</v>
      </c>
      <c r="Y114" s="144">
        <f t="shared" si="2"/>
        <v>0</v>
      </c>
      <c r="Z114" s="144">
        <v>0</v>
      </c>
      <c r="AA114" s="145">
        <f t="shared" si="3"/>
        <v>0</v>
      </c>
      <c r="AR114" s="18" t="s">
        <v>146</v>
      </c>
      <c r="AT114" s="18" t="s">
        <v>198</v>
      </c>
      <c r="AU114" s="18" t="s">
        <v>70</v>
      </c>
      <c r="AY114" s="18" t="s">
        <v>130</v>
      </c>
      <c r="BE114" s="146">
        <f t="shared" si="4"/>
        <v>0</v>
      </c>
      <c r="BF114" s="146">
        <f t="shared" si="5"/>
        <v>0</v>
      </c>
      <c r="BG114" s="146">
        <f t="shared" si="6"/>
        <v>0</v>
      </c>
      <c r="BH114" s="146">
        <f t="shared" si="7"/>
        <v>0</v>
      </c>
      <c r="BI114" s="146">
        <f t="shared" si="8"/>
        <v>0</v>
      </c>
      <c r="BJ114" s="18" t="s">
        <v>136</v>
      </c>
      <c r="BK114" s="147">
        <f t="shared" si="9"/>
        <v>0</v>
      </c>
      <c r="BL114" s="18" t="s">
        <v>135</v>
      </c>
      <c r="BM114" s="18" t="s">
        <v>150</v>
      </c>
    </row>
    <row r="115" spans="2:65" s="1" customFormat="1" ht="16.5" customHeight="1">
      <c r="B115" s="137"/>
      <c r="C115" s="148" t="s">
        <v>269</v>
      </c>
      <c r="D115" s="148" t="s">
        <v>198</v>
      </c>
      <c r="E115" s="149" t="s">
        <v>286</v>
      </c>
      <c r="F115" s="203" t="s">
        <v>287</v>
      </c>
      <c r="G115" s="203"/>
      <c r="H115" s="203"/>
      <c r="I115" s="203"/>
      <c r="J115" s="150" t="s">
        <v>165</v>
      </c>
      <c r="K115" s="151">
        <v>3</v>
      </c>
      <c r="L115" s="202">
        <v>0</v>
      </c>
      <c r="M115" s="202"/>
      <c r="N115" s="204">
        <f t="shared" si="0"/>
        <v>0</v>
      </c>
      <c r="O115" s="202"/>
      <c r="P115" s="202"/>
      <c r="Q115" s="202"/>
      <c r="R115" s="142"/>
      <c r="T115" s="143" t="s">
        <v>5</v>
      </c>
      <c r="U115" s="40" t="s">
        <v>37</v>
      </c>
      <c r="V115" s="144">
        <v>0</v>
      </c>
      <c r="W115" s="144">
        <f t="shared" si="1"/>
        <v>0</v>
      </c>
      <c r="X115" s="144">
        <v>0</v>
      </c>
      <c r="Y115" s="144">
        <f t="shared" si="2"/>
        <v>0</v>
      </c>
      <c r="Z115" s="144">
        <v>0</v>
      </c>
      <c r="AA115" s="145">
        <f t="shared" si="3"/>
        <v>0</v>
      </c>
      <c r="AR115" s="18" t="s">
        <v>146</v>
      </c>
      <c r="AT115" s="18" t="s">
        <v>198</v>
      </c>
      <c r="AU115" s="18" t="s">
        <v>70</v>
      </c>
      <c r="AY115" s="18" t="s">
        <v>130</v>
      </c>
      <c r="BE115" s="146">
        <f t="shared" si="4"/>
        <v>0</v>
      </c>
      <c r="BF115" s="146">
        <f t="shared" si="5"/>
        <v>0</v>
      </c>
      <c r="BG115" s="146">
        <f t="shared" si="6"/>
        <v>0</v>
      </c>
      <c r="BH115" s="146">
        <f t="shared" si="7"/>
        <v>0</v>
      </c>
      <c r="BI115" s="146">
        <f t="shared" si="8"/>
        <v>0</v>
      </c>
      <c r="BJ115" s="18" t="s">
        <v>136</v>
      </c>
      <c r="BK115" s="147">
        <f t="shared" si="9"/>
        <v>0</v>
      </c>
      <c r="BL115" s="18" t="s">
        <v>135</v>
      </c>
      <c r="BM115" s="18" t="s">
        <v>154</v>
      </c>
    </row>
    <row r="116" spans="2:65" s="1" customFormat="1" ht="25.5" customHeight="1">
      <c r="B116" s="137"/>
      <c r="C116" s="138" t="s">
        <v>258</v>
      </c>
      <c r="D116" s="138" t="s">
        <v>131</v>
      </c>
      <c r="E116" s="139" t="s">
        <v>288</v>
      </c>
      <c r="F116" s="201" t="s">
        <v>282</v>
      </c>
      <c r="G116" s="201"/>
      <c r="H116" s="201"/>
      <c r="I116" s="201"/>
      <c r="J116" s="140" t="s">
        <v>165</v>
      </c>
      <c r="K116" s="141">
        <v>20</v>
      </c>
      <c r="L116" s="202">
        <v>0</v>
      </c>
      <c r="M116" s="202"/>
      <c r="N116" s="202">
        <f t="shared" si="0"/>
        <v>0</v>
      </c>
      <c r="O116" s="202"/>
      <c r="P116" s="202"/>
      <c r="Q116" s="202"/>
      <c r="R116" s="142"/>
      <c r="T116" s="143" t="s">
        <v>5</v>
      </c>
      <c r="U116" s="40" t="s">
        <v>37</v>
      </c>
      <c r="V116" s="144">
        <v>0</v>
      </c>
      <c r="W116" s="144">
        <f t="shared" si="1"/>
        <v>0</v>
      </c>
      <c r="X116" s="144">
        <v>0</v>
      </c>
      <c r="Y116" s="144">
        <f t="shared" si="2"/>
        <v>0</v>
      </c>
      <c r="Z116" s="144">
        <v>0</v>
      </c>
      <c r="AA116" s="145">
        <f t="shared" si="3"/>
        <v>0</v>
      </c>
      <c r="AR116" s="18" t="s">
        <v>135</v>
      </c>
      <c r="AT116" s="18" t="s">
        <v>131</v>
      </c>
      <c r="AU116" s="18" t="s">
        <v>70</v>
      </c>
      <c r="AY116" s="18" t="s">
        <v>130</v>
      </c>
      <c r="BE116" s="146">
        <f t="shared" si="4"/>
        <v>0</v>
      </c>
      <c r="BF116" s="146">
        <f t="shared" si="5"/>
        <v>0</v>
      </c>
      <c r="BG116" s="146">
        <f t="shared" si="6"/>
        <v>0</v>
      </c>
      <c r="BH116" s="146">
        <f t="shared" si="7"/>
        <v>0</v>
      </c>
      <c r="BI116" s="146">
        <f t="shared" si="8"/>
        <v>0</v>
      </c>
      <c r="BJ116" s="18" t="s">
        <v>136</v>
      </c>
      <c r="BK116" s="147">
        <f t="shared" si="9"/>
        <v>0</v>
      </c>
      <c r="BL116" s="18" t="s">
        <v>135</v>
      </c>
      <c r="BM116" s="18" t="s">
        <v>158</v>
      </c>
    </row>
    <row r="117" spans="2:65" s="1" customFormat="1" ht="16.5" customHeight="1">
      <c r="B117" s="137"/>
      <c r="C117" s="138" t="s">
        <v>289</v>
      </c>
      <c r="D117" s="138" t="s">
        <v>131</v>
      </c>
      <c r="E117" s="139" t="s">
        <v>290</v>
      </c>
      <c r="F117" s="201" t="s">
        <v>285</v>
      </c>
      <c r="G117" s="201"/>
      <c r="H117" s="201"/>
      <c r="I117" s="201"/>
      <c r="J117" s="140" t="s">
        <v>165</v>
      </c>
      <c r="K117" s="141">
        <v>3</v>
      </c>
      <c r="L117" s="202">
        <v>0</v>
      </c>
      <c r="M117" s="202"/>
      <c r="N117" s="202">
        <f t="shared" si="0"/>
        <v>0</v>
      </c>
      <c r="O117" s="202"/>
      <c r="P117" s="202"/>
      <c r="Q117" s="202"/>
      <c r="R117" s="142"/>
      <c r="T117" s="143" t="s">
        <v>5</v>
      </c>
      <c r="U117" s="40" t="s">
        <v>37</v>
      </c>
      <c r="V117" s="144">
        <v>0</v>
      </c>
      <c r="W117" s="144">
        <f t="shared" si="1"/>
        <v>0</v>
      </c>
      <c r="X117" s="144">
        <v>0</v>
      </c>
      <c r="Y117" s="144">
        <f t="shared" si="2"/>
        <v>0</v>
      </c>
      <c r="Z117" s="144">
        <v>0</v>
      </c>
      <c r="AA117" s="145">
        <f t="shared" si="3"/>
        <v>0</v>
      </c>
      <c r="AR117" s="18" t="s">
        <v>135</v>
      </c>
      <c r="AT117" s="18" t="s">
        <v>131</v>
      </c>
      <c r="AU117" s="18" t="s">
        <v>70</v>
      </c>
      <c r="AY117" s="18" t="s">
        <v>130</v>
      </c>
      <c r="BE117" s="146">
        <f t="shared" si="4"/>
        <v>0</v>
      </c>
      <c r="BF117" s="146">
        <f t="shared" si="5"/>
        <v>0</v>
      </c>
      <c r="BG117" s="146">
        <f t="shared" si="6"/>
        <v>0</v>
      </c>
      <c r="BH117" s="146">
        <f t="shared" si="7"/>
        <v>0</v>
      </c>
      <c r="BI117" s="146">
        <f t="shared" si="8"/>
        <v>0</v>
      </c>
      <c r="BJ117" s="18" t="s">
        <v>136</v>
      </c>
      <c r="BK117" s="147">
        <f t="shared" si="9"/>
        <v>0</v>
      </c>
      <c r="BL117" s="18" t="s">
        <v>135</v>
      </c>
      <c r="BM117" s="18" t="s">
        <v>143</v>
      </c>
    </row>
    <row r="118" spans="2:65" s="1" customFormat="1" ht="16.5" customHeight="1">
      <c r="B118" s="137"/>
      <c r="C118" s="138" t="s">
        <v>262</v>
      </c>
      <c r="D118" s="138" t="s">
        <v>131</v>
      </c>
      <c r="E118" s="139" t="s">
        <v>291</v>
      </c>
      <c r="F118" s="201" t="s">
        <v>292</v>
      </c>
      <c r="G118" s="201"/>
      <c r="H118" s="201"/>
      <c r="I118" s="201"/>
      <c r="J118" s="140" t="s">
        <v>221</v>
      </c>
      <c r="K118" s="141">
        <v>20</v>
      </c>
      <c r="L118" s="202">
        <v>0</v>
      </c>
      <c r="M118" s="202"/>
      <c r="N118" s="202">
        <f t="shared" si="0"/>
        <v>0</v>
      </c>
      <c r="O118" s="202"/>
      <c r="P118" s="202"/>
      <c r="Q118" s="202"/>
      <c r="R118" s="142"/>
      <c r="T118" s="143" t="s">
        <v>5</v>
      </c>
      <c r="U118" s="40" t="s">
        <v>37</v>
      </c>
      <c r="V118" s="144">
        <v>0</v>
      </c>
      <c r="W118" s="144">
        <f t="shared" si="1"/>
        <v>0</v>
      </c>
      <c r="X118" s="144">
        <v>0</v>
      </c>
      <c r="Y118" s="144">
        <f t="shared" si="2"/>
        <v>0</v>
      </c>
      <c r="Z118" s="144">
        <v>0</v>
      </c>
      <c r="AA118" s="145">
        <f t="shared" si="3"/>
        <v>0</v>
      </c>
      <c r="AR118" s="18" t="s">
        <v>135</v>
      </c>
      <c r="AT118" s="18" t="s">
        <v>131</v>
      </c>
      <c r="AU118" s="18" t="s">
        <v>70</v>
      </c>
      <c r="AY118" s="18" t="s">
        <v>130</v>
      </c>
      <c r="BE118" s="146">
        <f t="shared" si="4"/>
        <v>0</v>
      </c>
      <c r="BF118" s="146">
        <f t="shared" si="5"/>
        <v>0</v>
      </c>
      <c r="BG118" s="146">
        <f t="shared" si="6"/>
        <v>0</v>
      </c>
      <c r="BH118" s="146">
        <f t="shared" si="7"/>
        <v>0</v>
      </c>
      <c r="BI118" s="146">
        <f t="shared" si="8"/>
        <v>0</v>
      </c>
      <c r="BJ118" s="18" t="s">
        <v>136</v>
      </c>
      <c r="BK118" s="147">
        <f t="shared" si="9"/>
        <v>0</v>
      </c>
      <c r="BL118" s="18" t="s">
        <v>135</v>
      </c>
      <c r="BM118" s="18" t="s">
        <v>151</v>
      </c>
    </row>
    <row r="119" spans="2:65" s="1" customFormat="1" ht="16.5" customHeight="1">
      <c r="B119" s="137"/>
      <c r="C119" s="138" t="s">
        <v>293</v>
      </c>
      <c r="D119" s="138" t="s">
        <v>131</v>
      </c>
      <c r="E119" s="139" t="s">
        <v>294</v>
      </c>
      <c r="F119" s="201" t="s">
        <v>287</v>
      </c>
      <c r="G119" s="201"/>
      <c r="H119" s="201"/>
      <c r="I119" s="201"/>
      <c r="J119" s="140" t="s">
        <v>165</v>
      </c>
      <c r="K119" s="141">
        <v>3</v>
      </c>
      <c r="L119" s="202">
        <v>0</v>
      </c>
      <c r="M119" s="202"/>
      <c r="N119" s="202">
        <f t="shared" si="0"/>
        <v>0</v>
      </c>
      <c r="O119" s="202"/>
      <c r="P119" s="202"/>
      <c r="Q119" s="202"/>
      <c r="R119" s="142"/>
      <c r="T119" s="143" t="s">
        <v>5</v>
      </c>
      <c r="U119" s="152" t="s">
        <v>37</v>
      </c>
      <c r="V119" s="153">
        <v>0</v>
      </c>
      <c r="W119" s="153">
        <f t="shared" si="1"/>
        <v>0</v>
      </c>
      <c r="X119" s="153">
        <v>0</v>
      </c>
      <c r="Y119" s="153">
        <f t="shared" si="2"/>
        <v>0</v>
      </c>
      <c r="Z119" s="153">
        <v>0</v>
      </c>
      <c r="AA119" s="154">
        <f t="shared" si="3"/>
        <v>0</v>
      </c>
      <c r="AR119" s="18" t="s">
        <v>135</v>
      </c>
      <c r="AT119" s="18" t="s">
        <v>131</v>
      </c>
      <c r="AU119" s="18" t="s">
        <v>70</v>
      </c>
      <c r="AY119" s="18" t="s">
        <v>130</v>
      </c>
      <c r="BE119" s="146">
        <f t="shared" si="4"/>
        <v>0</v>
      </c>
      <c r="BF119" s="146">
        <f t="shared" si="5"/>
        <v>0</v>
      </c>
      <c r="BG119" s="146">
        <f t="shared" si="6"/>
        <v>0</v>
      </c>
      <c r="BH119" s="146">
        <f t="shared" si="7"/>
        <v>0</v>
      </c>
      <c r="BI119" s="146">
        <f t="shared" si="8"/>
        <v>0</v>
      </c>
      <c r="BJ119" s="18" t="s">
        <v>136</v>
      </c>
      <c r="BK119" s="147">
        <f t="shared" si="9"/>
        <v>0</v>
      </c>
      <c r="BL119" s="18" t="s">
        <v>135</v>
      </c>
      <c r="BM119" s="18" t="s">
        <v>10</v>
      </c>
    </row>
    <row r="120" spans="2:65" s="1" customFormat="1" ht="6.95" customHeight="1"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7"/>
    </row>
  </sheetData>
  <mergeCells count="8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90:Q90"/>
    <mergeCell ref="L92:Q92"/>
    <mergeCell ref="C98:Q98"/>
    <mergeCell ref="F100:P100"/>
    <mergeCell ref="F101:P101"/>
    <mergeCell ref="M103:P103"/>
    <mergeCell ref="M105:Q105"/>
    <mergeCell ref="M106:Q106"/>
    <mergeCell ref="F108:I108"/>
    <mergeCell ref="L108:M108"/>
    <mergeCell ref="N108:Q108"/>
    <mergeCell ref="L113:M113"/>
    <mergeCell ref="N113:Q113"/>
    <mergeCell ref="F110:I110"/>
    <mergeCell ref="L110:M110"/>
    <mergeCell ref="N110:Q110"/>
    <mergeCell ref="F111:I111"/>
    <mergeCell ref="L111:M111"/>
    <mergeCell ref="N111:Q111"/>
    <mergeCell ref="F119:I119"/>
    <mergeCell ref="L119:M119"/>
    <mergeCell ref="N119:Q119"/>
    <mergeCell ref="F116:I116"/>
    <mergeCell ref="L116:M116"/>
    <mergeCell ref="N116:Q116"/>
    <mergeCell ref="F117:I117"/>
    <mergeCell ref="L117:M117"/>
    <mergeCell ref="N117:Q117"/>
    <mergeCell ref="N109:Q109"/>
    <mergeCell ref="H1:K1"/>
    <mergeCell ref="S2:AC2"/>
    <mergeCell ref="F118:I118"/>
    <mergeCell ref="L118:M118"/>
    <mergeCell ref="N118:Q118"/>
    <mergeCell ref="F114:I114"/>
    <mergeCell ref="L114:M114"/>
    <mergeCell ref="N114:Q114"/>
    <mergeCell ref="F115:I115"/>
    <mergeCell ref="L115:M115"/>
    <mergeCell ref="N115:Q115"/>
    <mergeCell ref="F112:I112"/>
    <mergeCell ref="L112:M112"/>
    <mergeCell ref="N112:Q112"/>
    <mergeCell ref="F113:I113"/>
  </mergeCells>
  <hyperlinks>
    <hyperlink ref="F1:G1" location="C2" display="1) Krycí list rozpočtu"/>
    <hyperlink ref="H1:K1" location="C86" display="2) Rekapitulácia rozpočtu"/>
    <hyperlink ref="L1" location="C108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1"/>
  <sheetViews>
    <sheetView showGridLines="0" workbookViewId="0">
      <pane ySplit="1" topLeftCell="A110" activePane="bottomLeft" state="frozen"/>
      <selection pane="bottomLeft" activeCell="AC133" sqref="AC13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89</v>
      </c>
      <c r="G1" s="13"/>
      <c r="H1" s="200" t="s">
        <v>90</v>
      </c>
      <c r="I1" s="200"/>
      <c r="J1" s="200"/>
      <c r="K1" s="200"/>
      <c r="L1" s="13" t="s">
        <v>91</v>
      </c>
      <c r="M1" s="11"/>
      <c r="N1" s="11"/>
      <c r="O1" s="12" t="s">
        <v>92</v>
      </c>
      <c r="P1" s="11"/>
      <c r="Q1" s="11"/>
      <c r="R1" s="11"/>
      <c r="S1" s="13" t="s">
        <v>93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7" t="s">
        <v>7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157" t="s">
        <v>8</v>
      </c>
      <c r="T2" s="158"/>
      <c r="U2" s="158"/>
      <c r="V2" s="158"/>
      <c r="W2" s="158"/>
      <c r="X2" s="158"/>
      <c r="Y2" s="158"/>
      <c r="Z2" s="158"/>
      <c r="AA2" s="158"/>
      <c r="AB2" s="158"/>
      <c r="AC2" s="158"/>
      <c r="AT2" s="18" t="s">
        <v>84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70</v>
      </c>
    </row>
    <row r="4" spans="1:66" ht="36.950000000000003" customHeight="1">
      <c r="B4" s="22"/>
      <c r="C4" s="176" t="s">
        <v>94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23"/>
      <c r="T4" s="17" t="s">
        <v>12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15</v>
      </c>
      <c r="E6" s="24"/>
      <c r="F6" s="216" t="str">
        <f>'Rekapitulácia stavby'!K6</f>
        <v>B2etapa - Rekonštrukcia kulrúrneho domu v obci Bodiná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4"/>
      <c r="R6" s="23"/>
    </row>
    <row r="7" spans="1:66" s="1" customFormat="1" ht="32.85" customHeight="1">
      <c r="B7" s="31"/>
      <c r="C7" s="32"/>
      <c r="D7" s="27" t="s">
        <v>95</v>
      </c>
      <c r="E7" s="32"/>
      <c r="F7" s="190" t="s">
        <v>295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18">
        <f>'Rekapitulácia stavby'!AN8</f>
        <v>0</v>
      </c>
      <c r="P9" s="218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189" t="str">
        <f>IF('Rekapitulácia stavby'!AN10="","",'Rekapitulácia stavby'!AN10)</f>
        <v/>
      </c>
      <c r="P11" s="189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24</v>
      </c>
      <c r="N12" s="32"/>
      <c r="O12" s="189" t="str">
        <f>IF('Rekapitulácia stavby'!AN11="","",'Rekapitulácia stavby'!AN11)</f>
        <v/>
      </c>
      <c r="P12" s="189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25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189" t="str">
        <f>IF('Rekapitulácia stavby'!AN13="","",'Rekapitulácia stavby'!AN13)</f>
        <v/>
      </c>
      <c r="P14" s="189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24</v>
      </c>
      <c r="N15" s="32"/>
      <c r="O15" s="189" t="str">
        <f>IF('Rekapitulácia stavby'!AN14="","",'Rekapitulácia stavby'!AN14)</f>
        <v/>
      </c>
      <c r="P15" s="189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26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189" t="str">
        <f>IF('Rekapitulácia stavby'!AN16="","",'Rekapitulácia stavby'!AN16)</f>
        <v/>
      </c>
      <c r="P17" s="189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IF('Rekapitulácia stavby'!E17="","",'Rekapitulácia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24</v>
      </c>
      <c r="N18" s="32"/>
      <c r="O18" s="189" t="str">
        <f>IF('Rekapitulácia stavby'!AN17="","",'Rekapitulácia stavby'!AN17)</f>
        <v/>
      </c>
      <c r="P18" s="189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29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189" t="str">
        <f>IF('Rekapitulácia stavby'!AN19="","",'Rekapitulácia stavby'!AN19)</f>
        <v/>
      </c>
      <c r="P20" s="189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24</v>
      </c>
      <c r="N21" s="32"/>
      <c r="O21" s="189" t="str">
        <f>IF('Rekapitulácia stavby'!AN20="","",'Rekapitulácia stavby'!AN20)</f>
        <v/>
      </c>
      <c r="P21" s="189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91" t="s">
        <v>5</v>
      </c>
      <c r="F24" s="191"/>
      <c r="G24" s="191"/>
      <c r="H24" s="191"/>
      <c r="I24" s="191"/>
      <c r="J24" s="191"/>
      <c r="K24" s="191"/>
      <c r="L24" s="19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97</v>
      </c>
      <c r="E27" s="32"/>
      <c r="F27" s="32"/>
      <c r="G27" s="32"/>
      <c r="H27" s="32"/>
      <c r="I27" s="32"/>
      <c r="J27" s="32"/>
      <c r="K27" s="32"/>
      <c r="L27" s="32"/>
      <c r="M27" s="183">
        <f>N88</f>
        <v>0</v>
      </c>
      <c r="N27" s="183"/>
      <c r="O27" s="183"/>
      <c r="P27" s="183"/>
      <c r="Q27" s="32"/>
      <c r="R27" s="33"/>
    </row>
    <row r="28" spans="2:18" s="1" customFormat="1" ht="14.45" customHeight="1">
      <c r="B28" s="31"/>
      <c r="C28" s="32"/>
      <c r="D28" s="30" t="s">
        <v>98</v>
      </c>
      <c r="E28" s="32"/>
      <c r="F28" s="32"/>
      <c r="G28" s="32"/>
      <c r="H28" s="32"/>
      <c r="I28" s="32"/>
      <c r="J28" s="32"/>
      <c r="K28" s="32"/>
      <c r="L28" s="32"/>
      <c r="M28" s="183">
        <f>N90</f>
        <v>0</v>
      </c>
      <c r="N28" s="183"/>
      <c r="O28" s="183"/>
      <c r="P28" s="183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33</v>
      </c>
      <c r="E30" s="32"/>
      <c r="F30" s="32"/>
      <c r="G30" s="32"/>
      <c r="H30" s="32"/>
      <c r="I30" s="32"/>
      <c r="J30" s="32"/>
      <c r="K30" s="32"/>
      <c r="L30" s="32"/>
      <c r="M30" s="226">
        <f>ROUND(M27+M28,2)</f>
        <v>0</v>
      </c>
      <c r="N30" s="215"/>
      <c r="O30" s="215"/>
      <c r="P30" s="215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</v>
      </c>
      <c r="G32" s="104" t="s">
        <v>36</v>
      </c>
      <c r="H32" s="223">
        <f>ROUND((SUM(BE90:BE91)+SUM(BE109:BE170)), 2)</f>
        <v>0</v>
      </c>
      <c r="I32" s="215"/>
      <c r="J32" s="215"/>
      <c r="K32" s="32"/>
      <c r="L32" s="32"/>
      <c r="M32" s="223">
        <f>ROUND(ROUND((SUM(BE90:BE91)+SUM(BE109:BE170)), 2)*F32, 2)</f>
        <v>0</v>
      </c>
      <c r="N32" s="215"/>
      <c r="O32" s="215"/>
      <c r="P32" s="215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0.2</v>
      </c>
      <c r="G33" s="104" t="s">
        <v>36</v>
      </c>
      <c r="H33" s="223">
        <f>ROUND((SUM(BF90:BF91)+SUM(BF109:BF170)), 2)</f>
        <v>0</v>
      </c>
      <c r="I33" s="215"/>
      <c r="J33" s="215"/>
      <c r="K33" s="32"/>
      <c r="L33" s="32"/>
      <c r="M33" s="223">
        <f>ROUND(ROUND((SUM(BF90:BF91)+SUM(BF109:BF170)), 2)*F33, 2)</f>
        <v>0</v>
      </c>
      <c r="N33" s="215"/>
      <c r="O33" s="215"/>
      <c r="P33" s="215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</v>
      </c>
      <c r="G34" s="104" t="s">
        <v>36</v>
      </c>
      <c r="H34" s="223">
        <f>ROUND((SUM(BG90:BG91)+SUM(BG109:BG170)), 2)</f>
        <v>0</v>
      </c>
      <c r="I34" s="215"/>
      <c r="J34" s="215"/>
      <c r="K34" s="32"/>
      <c r="L34" s="32"/>
      <c r="M34" s="223">
        <v>0</v>
      </c>
      <c r="N34" s="215"/>
      <c r="O34" s="215"/>
      <c r="P34" s="215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0.2</v>
      </c>
      <c r="G35" s="104" t="s">
        <v>36</v>
      </c>
      <c r="H35" s="223">
        <f>ROUND((SUM(BH90:BH91)+SUM(BH109:BH170)), 2)</f>
        <v>0</v>
      </c>
      <c r="I35" s="215"/>
      <c r="J35" s="215"/>
      <c r="K35" s="32"/>
      <c r="L35" s="32"/>
      <c r="M35" s="223">
        <v>0</v>
      </c>
      <c r="N35" s="215"/>
      <c r="O35" s="215"/>
      <c r="P35" s="215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4" t="s">
        <v>36</v>
      </c>
      <c r="H36" s="223">
        <f>ROUND((SUM(BI90:BI91)+SUM(BI109:BI170)), 2)</f>
        <v>0</v>
      </c>
      <c r="I36" s="215"/>
      <c r="J36" s="215"/>
      <c r="K36" s="32"/>
      <c r="L36" s="32"/>
      <c r="M36" s="223">
        <v>0</v>
      </c>
      <c r="N36" s="215"/>
      <c r="O36" s="215"/>
      <c r="P36" s="215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41</v>
      </c>
      <c r="E38" s="71"/>
      <c r="F38" s="71"/>
      <c r="G38" s="106" t="s">
        <v>42</v>
      </c>
      <c r="H38" s="107" t="s">
        <v>43</v>
      </c>
      <c r="I38" s="71"/>
      <c r="J38" s="71"/>
      <c r="K38" s="71"/>
      <c r="L38" s="224">
        <f>SUM(M30:M36)</f>
        <v>0</v>
      </c>
      <c r="M38" s="224"/>
      <c r="N38" s="224"/>
      <c r="O38" s="224"/>
      <c r="P38" s="225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46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6" t="s">
        <v>99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15</v>
      </c>
      <c r="D78" s="32"/>
      <c r="E78" s="32"/>
      <c r="F78" s="216" t="str">
        <f>F6</f>
        <v>B2etapa - Rekonštrukcia kulrúrneho domu v obci Bodiná</v>
      </c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32"/>
      <c r="R78" s="33"/>
    </row>
    <row r="79" spans="2:18" s="1" customFormat="1" ht="36.950000000000003" customHeight="1">
      <c r="B79" s="31"/>
      <c r="C79" s="65" t="s">
        <v>95</v>
      </c>
      <c r="D79" s="32"/>
      <c r="E79" s="32"/>
      <c r="F79" s="178" t="str">
        <f>F7</f>
        <v>02 - KD Bodin e (1) - 02 - KD Bodiná elekt</v>
      </c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18">
        <f>IF(O9="","",O9)</f>
        <v>0</v>
      </c>
      <c r="N81" s="218"/>
      <c r="O81" s="218"/>
      <c r="P81" s="218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22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26</v>
      </c>
      <c r="L83" s="32"/>
      <c r="M83" s="189" t="str">
        <f>E18</f>
        <v xml:space="preserve"> </v>
      </c>
      <c r="N83" s="189"/>
      <c r="O83" s="189"/>
      <c r="P83" s="189"/>
      <c r="Q83" s="189"/>
      <c r="R83" s="33"/>
    </row>
    <row r="84" spans="2:47" s="1" customFormat="1" ht="14.45" customHeight="1">
      <c r="B84" s="31"/>
      <c r="C84" s="28" t="s">
        <v>25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29</v>
      </c>
      <c r="L84" s="32"/>
      <c r="M84" s="189" t="str">
        <f>E21</f>
        <v xml:space="preserve"> </v>
      </c>
      <c r="N84" s="189"/>
      <c r="O84" s="189"/>
      <c r="P84" s="189"/>
      <c r="Q84" s="189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21" t="s">
        <v>100</v>
      </c>
      <c r="D86" s="222"/>
      <c r="E86" s="222"/>
      <c r="F86" s="222"/>
      <c r="G86" s="222"/>
      <c r="H86" s="100"/>
      <c r="I86" s="100"/>
      <c r="J86" s="100"/>
      <c r="K86" s="100"/>
      <c r="L86" s="100"/>
      <c r="M86" s="100"/>
      <c r="N86" s="221" t="s">
        <v>101</v>
      </c>
      <c r="O86" s="222"/>
      <c r="P86" s="222"/>
      <c r="Q86" s="222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102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55">
        <f>N109</f>
        <v>0</v>
      </c>
      <c r="O88" s="213"/>
      <c r="P88" s="213"/>
      <c r="Q88" s="213"/>
      <c r="R88" s="33"/>
      <c r="AU88" s="18" t="s">
        <v>103</v>
      </c>
    </row>
    <row r="89" spans="2:47" s="1" customFormat="1" ht="21.75" customHeight="1"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3"/>
    </row>
    <row r="90" spans="2:47" s="1" customFormat="1" ht="29.25" customHeight="1">
      <c r="B90" s="31"/>
      <c r="C90" s="108" t="s">
        <v>115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213">
        <v>0</v>
      </c>
      <c r="O90" s="214"/>
      <c r="P90" s="214"/>
      <c r="Q90" s="214"/>
      <c r="R90" s="33"/>
      <c r="T90" s="117"/>
      <c r="U90" s="118" t="s">
        <v>34</v>
      </c>
    </row>
    <row r="91" spans="2:47" s="1" customFormat="1" ht="18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</row>
    <row r="92" spans="2:47" s="1" customFormat="1" ht="29.25" customHeight="1">
      <c r="B92" s="31"/>
      <c r="C92" s="99" t="s">
        <v>88</v>
      </c>
      <c r="D92" s="100"/>
      <c r="E92" s="100"/>
      <c r="F92" s="100"/>
      <c r="G92" s="100"/>
      <c r="H92" s="100"/>
      <c r="I92" s="100"/>
      <c r="J92" s="100"/>
      <c r="K92" s="100"/>
      <c r="L92" s="156">
        <f>ROUND(SUM(N88+N90),2)</f>
        <v>0</v>
      </c>
      <c r="M92" s="156"/>
      <c r="N92" s="156"/>
      <c r="O92" s="156"/>
      <c r="P92" s="156"/>
      <c r="Q92" s="156"/>
      <c r="R92" s="33"/>
    </row>
    <row r="93" spans="2:47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7"/>
    </row>
    <row r="97" spans="2:65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60"/>
    </row>
    <row r="98" spans="2:65" s="1" customFormat="1" ht="36.950000000000003" customHeight="1">
      <c r="B98" s="31"/>
      <c r="C98" s="176" t="s">
        <v>116</v>
      </c>
      <c r="D98" s="215"/>
      <c r="E98" s="215"/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33"/>
    </row>
    <row r="99" spans="2:65" s="1" customFormat="1" ht="6.95" customHeight="1"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3"/>
    </row>
    <row r="100" spans="2:65" s="1" customFormat="1" ht="30" customHeight="1">
      <c r="B100" s="31"/>
      <c r="C100" s="28" t="s">
        <v>15</v>
      </c>
      <c r="D100" s="32"/>
      <c r="E100" s="32"/>
      <c r="F100" s="216" t="str">
        <f>F6</f>
        <v>B2etapa - Rekonštrukcia kulrúrneho domu v obci Bodiná</v>
      </c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32"/>
      <c r="R100" s="33"/>
    </row>
    <row r="101" spans="2:65" s="1" customFormat="1" ht="36.950000000000003" customHeight="1">
      <c r="B101" s="31"/>
      <c r="C101" s="65" t="s">
        <v>95</v>
      </c>
      <c r="D101" s="32"/>
      <c r="E101" s="32"/>
      <c r="F101" s="178" t="str">
        <f>F7</f>
        <v>02 - KD Bodin e (1) - 02 - KD Bodiná elekt</v>
      </c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Q101" s="32"/>
      <c r="R101" s="33"/>
    </row>
    <row r="102" spans="2:65" s="1" customFormat="1" ht="6.95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65" s="1" customFormat="1" ht="18" customHeight="1">
      <c r="B103" s="31"/>
      <c r="C103" s="28" t="s">
        <v>19</v>
      </c>
      <c r="D103" s="32"/>
      <c r="E103" s="32"/>
      <c r="F103" s="26" t="str">
        <f>F9</f>
        <v xml:space="preserve"> </v>
      </c>
      <c r="G103" s="32"/>
      <c r="H103" s="32"/>
      <c r="I103" s="32"/>
      <c r="J103" s="32"/>
      <c r="K103" s="28" t="s">
        <v>21</v>
      </c>
      <c r="L103" s="32"/>
      <c r="M103" s="218">
        <f>IF(O9="","",O9)</f>
        <v>0</v>
      </c>
      <c r="N103" s="218"/>
      <c r="O103" s="218"/>
      <c r="P103" s="218"/>
      <c r="Q103" s="32"/>
      <c r="R103" s="33"/>
    </row>
    <row r="104" spans="2:65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5" s="1" customFormat="1" ht="15">
      <c r="B105" s="31"/>
      <c r="C105" s="28" t="s">
        <v>22</v>
      </c>
      <c r="D105" s="32"/>
      <c r="E105" s="32"/>
      <c r="F105" s="26" t="str">
        <f>E12</f>
        <v xml:space="preserve"> </v>
      </c>
      <c r="G105" s="32"/>
      <c r="H105" s="32"/>
      <c r="I105" s="32"/>
      <c r="J105" s="32"/>
      <c r="K105" s="28" t="s">
        <v>26</v>
      </c>
      <c r="L105" s="32"/>
      <c r="M105" s="189" t="str">
        <f>E18</f>
        <v xml:space="preserve"> </v>
      </c>
      <c r="N105" s="189"/>
      <c r="O105" s="189"/>
      <c r="P105" s="189"/>
      <c r="Q105" s="189"/>
      <c r="R105" s="33"/>
    </row>
    <row r="106" spans="2:65" s="1" customFormat="1" ht="14.45" customHeight="1">
      <c r="B106" s="31"/>
      <c r="C106" s="28" t="s">
        <v>25</v>
      </c>
      <c r="D106" s="32"/>
      <c r="E106" s="32"/>
      <c r="F106" s="26" t="str">
        <f>IF(E15="","",E15)</f>
        <v xml:space="preserve"> </v>
      </c>
      <c r="G106" s="32"/>
      <c r="H106" s="32"/>
      <c r="I106" s="32"/>
      <c r="J106" s="32"/>
      <c r="K106" s="28" t="s">
        <v>29</v>
      </c>
      <c r="L106" s="32"/>
      <c r="M106" s="189" t="str">
        <f>E21</f>
        <v xml:space="preserve"> </v>
      </c>
      <c r="N106" s="189"/>
      <c r="O106" s="189"/>
      <c r="P106" s="189"/>
      <c r="Q106" s="189"/>
      <c r="R106" s="33"/>
    </row>
    <row r="107" spans="2:65" s="1" customFormat="1" ht="10.3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65" s="8" customFormat="1" ht="29.25" customHeight="1">
      <c r="B108" s="119"/>
      <c r="C108" s="120" t="s">
        <v>117</v>
      </c>
      <c r="D108" s="121" t="s">
        <v>118</v>
      </c>
      <c r="E108" s="121" t="s">
        <v>52</v>
      </c>
      <c r="F108" s="205" t="s">
        <v>119</v>
      </c>
      <c r="G108" s="205"/>
      <c r="H108" s="205"/>
      <c r="I108" s="205"/>
      <c r="J108" s="121" t="s">
        <v>120</v>
      </c>
      <c r="K108" s="121" t="s">
        <v>121</v>
      </c>
      <c r="L108" s="205" t="s">
        <v>122</v>
      </c>
      <c r="M108" s="205"/>
      <c r="N108" s="205" t="s">
        <v>101</v>
      </c>
      <c r="O108" s="205"/>
      <c r="P108" s="205"/>
      <c r="Q108" s="206"/>
      <c r="R108" s="122"/>
      <c r="T108" s="72" t="s">
        <v>123</v>
      </c>
      <c r="U108" s="73" t="s">
        <v>34</v>
      </c>
      <c r="V108" s="73" t="s">
        <v>124</v>
      </c>
      <c r="W108" s="73" t="s">
        <v>125</v>
      </c>
      <c r="X108" s="73" t="s">
        <v>126</v>
      </c>
      <c r="Y108" s="73" t="s">
        <v>127</v>
      </c>
      <c r="Z108" s="73" t="s">
        <v>128</v>
      </c>
      <c r="AA108" s="74" t="s">
        <v>129</v>
      </c>
    </row>
    <row r="109" spans="2:65" s="1" customFormat="1" ht="29.25" customHeight="1">
      <c r="B109" s="31"/>
      <c r="C109" s="76" t="s">
        <v>97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227">
        <f>BK109</f>
        <v>0</v>
      </c>
      <c r="O109" s="228"/>
      <c r="P109" s="228"/>
      <c r="Q109" s="228"/>
      <c r="R109" s="33"/>
      <c r="T109" s="75"/>
      <c r="U109" s="47"/>
      <c r="V109" s="47"/>
      <c r="W109" s="123">
        <f>SUM(W110:W170)</f>
        <v>0</v>
      </c>
      <c r="X109" s="47"/>
      <c r="Y109" s="123">
        <f>SUM(Y110:Y170)</f>
        <v>0</v>
      </c>
      <c r="Z109" s="47"/>
      <c r="AA109" s="124">
        <f>SUM(AA110:AA170)</f>
        <v>0</v>
      </c>
      <c r="AT109" s="18" t="s">
        <v>69</v>
      </c>
      <c r="AU109" s="18" t="s">
        <v>103</v>
      </c>
      <c r="BK109" s="125">
        <f>SUM(BK110:BK170)</f>
        <v>0</v>
      </c>
    </row>
    <row r="110" spans="2:65" s="1" customFormat="1" ht="16.5" customHeight="1">
      <c r="B110" s="137"/>
      <c r="C110" s="148" t="s">
        <v>78</v>
      </c>
      <c r="D110" s="148" t="s">
        <v>198</v>
      </c>
      <c r="E110" s="149" t="s">
        <v>296</v>
      </c>
      <c r="F110" s="203" t="s">
        <v>297</v>
      </c>
      <c r="G110" s="203"/>
      <c r="H110" s="203"/>
      <c r="I110" s="203"/>
      <c r="J110" s="150" t="s">
        <v>165</v>
      </c>
      <c r="K110" s="151">
        <v>1</v>
      </c>
      <c r="L110" s="204">
        <v>0</v>
      </c>
      <c r="M110" s="204"/>
      <c r="N110" s="204">
        <f t="shared" ref="N110:N141" si="0">ROUND(L110*K110,3)</f>
        <v>0</v>
      </c>
      <c r="O110" s="202"/>
      <c r="P110" s="202"/>
      <c r="Q110" s="202"/>
      <c r="R110" s="142"/>
      <c r="T110" s="143" t="s">
        <v>5</v>
      </c>
      <c r="U110" s="40" t="s">
        <v>37</v>
      </c>
      <c r="V110" s="144">
        <v>0</v>
      </c>
      <c r="W110" s="144">
        <f t="shared" ref="W110:W141" si="1">V110*K110</f>
        <v>0</v>
      </c>
      <c r="X110" s="144">
        <v>0</v>
      </c>
      <c r="Y110" s="144">
        <f t="shared" ref="Y110:Y141" si="2">X110*K110</f>
        <v>0</v>
      </c>
      <c r="Z110" s="144">
        <v>0</v>
      </c>
      <c r="AA110" s="145">
        <f t="shared" ref="AA110:AA141" si="3">Z110*K110</f>
        <v>0</v>
      </c>
      <c r="AR110" s="18" t="s">
        <v>146</v>
      </c>
      <c r="AT110" s="18" t="s">
        <v>198</v>
      </c>
      <c r="AU110" s="18" t="s">
        <v>70</v>
      </c>
      <c r="AY110" s="18" t="s">
        <v>130</v>
      </c>
      <c r="BE110" s="146">
        <f t="shared" ref="BE110:BE141" si="4">IF(U110="základná",N110,0)</f>
        <v>0</v>
      </c>
      <c r="BF110" s="146">
        <f t="shared" ref="BF110:BF141" si="5">IF(U110="znížená",N110,0)</f>
        <v>0</v>
      </c>
      <c r="BG110" s="146">
        <f t="shared" ref="BG110:BG141" si="6">IF(U110="zákl. prenesená",N110,0)</f>
        <v>0</v>
      </c>
      <c r="BH110" s="146">
        <f t="shared" ref="BH110:BH141" si="7">IF(U110="zníž. prenesená",N110,0)</f>
        <v>0</v>
      </c>
      <c r="BI110" s="146">
        <f t="shared" ref="BI110:BI141" si="8">IF(U110="nulová",N110,0)</f>
        <v>0</v>
      </c>
      <c r="BJ110" s="18" t="s">
        <v>136</v>
      </c>
      <c r="BK110" s="147">
        <f t="shared" ref="BK110:BK141" si="9">ROUND(L110*K110,3)</f>
        <v>0</v>
      </c>
      <c r="BL110" s="18" t="s">
        <v>135</v>
      </c>
      <c r="BM110" s="18" t="s">
        <v>136</v>
      </c>
    </row>
    <row r="111" spans="2:65" s="1" customFormat="1" ht="16.5" customHeight="1">
      <c r="B111" s="137"/>
      <c r="C111" s="148" t="s">
        <v>136</v>
      </c>
      <c r="D111" s="148" t="s">
        <v>198</v>
      </c>
      <c r="E111" s="149" t="s">
        <v>298</v>
      </c>
      <c r="F111" s="203" t="s">
        <v>299</v>
      </c>
      <c r="G111" s="203"/>
      <c r="H111" s="203"/>
      <c r="I111" s="203"/>
      <c r="J111" s="150" t="s">
        <v>165</v>
      </c>
      <c r="K111" s="151">
        <v>1</v>
      </c>
      <c r="L111" s="204">
        <v>0</v>
      </c>
      <c r="M111" s="204"/>
      <c r="N111" s="204">
        <f t="shared" si="0"/>
        <v>0</v>
      </c>
      <c r="O111" s="202"/>
      <c r="P111" s="202"/>
      <c r="Q111" s="202"/>
      <c r="R111" s="142"/>
      <c r="T111" s="143" t="s">
        <v>5</v>
      </c>
      <c r="U111" s="40" t="s">
        <v>37</v>
      </c>
      <c r="V111" s="144">
        <v>0</v>
      </c>
      <c r="W111" s="144">
        <f t="shared" si="1"/>
        <v>0</v>
      </c>
      <c r="X111" s="144">
        <v>0</v>
      </c>
      <c r="Y111" s="144">
        <f t="shared" si="2"/>
        <v>0</v>
      </c>
      <c r="Z111" s="144">
        <v>0</v>
      </c>
      <c r="AA111" s="145">
        <f t="shared" si="3"/>
        <v>0</v>
      </c>
      <c r="AR111" s="18" t="s">
        <v>146</v>
      </c>
      <c r="AT111" s="18" t="s">
        <v>198</v>
      </c>
      <c r="AU111" s="18" t="s">
        <v>70</v>
      </c>
      <c r="AY111" s="18" t="s">
        <v>130</v>
      </c>
      <c r="BE111" s="146">
        <f t="shared" si="4"/>
        <v>0</v>
      </c>
      <c r="BF111" s="146">
        <f t="shared" si="5"/>
        <v>0</v>
      </c>
      <c r="BG111" s="146">
        <f t="shared" si="6"/>
        <v>0</v>
      </c>
      <c r="BH111" s="146">
        <f t="shared" si="7"/>
        <v>0</v>
      </c>
      <c r="BI111" s="146">
        <f t="shared" si="8"/>
        <v>0</v>
      </c>
      <c r="BJ111" s="18" t="s">
        <v>136</v>
      </c>
      <c r="BK111" s="147">
        <f t="shared" si="9"/>
        <v>0</v>
      </c>
      <c r="BL111" s="18" t="s">
        <v>135</v>
      </c>
      <c r="BM111" s="18" t="s">
        <v>135</v>
      </c>
    </row>
    <row r="112" spans="2:65" s="1" customFormat="1" ht="16.5" customHeight="1">
      <c r="B112" s="137"/>
      <c r="C112" s="148" t="s">
        <v>139</v>
      </c>
      <c r="D112" s="148" t="s">
        <v>198</v>
      </c>
      <c r="E112" s="149" t="s">
        <v>300</v>
      </c>
      <c r="F112" s="203" t="s">
        <v>301</v>
      </c>
      <c r="G112" s="203"/>
      <c r="H112" s="203"/>
      <c r="I112" s="203"/>
      <c r="J112" s="150" t="s">
        <v>165</v>
      </c>
      <c r="K112" s="151">
        <v>1</v>
      </c>
      <c r="L112" s="204">
        <v>0</v>
      </c>
      <c r="M112" s="204"/>
      <c r="N112" s="204">
        <f t="shared" si="0"/>
        <v>0</v>
      </c>
      <c r="O112" s="202"/>
      <c r="P112" s="202"/>
      <c r="Q112" s="202"/>
      <c r="R112" s="142"/>
      <c r="T112" s="143" t="s">
        <v>5</v>
      </c>
      <c r="U112" s="40" t="s">
        <v>37</v>
      </c>
      <c r="V112" s="144">
        <v>0</v>
      </c>
      <c r="W112" s="144">
        <f t="shared" si="1"/>
        <v>0</v>
      </c>
      <c r="X112" s="144">
        <v>0</v>
      </c>
      <c r="Y112" s="144">
        <f t="shared" si="2"/>
        <v>0</v>
      </c>
      <c r="Z112" s="144">
        <v>0</v>
      </c>
      <c r="AA112" s="145">
        <f t="shared" si="3"/>
        <v>0</v>
      </c>
      <c r="AR112" s="18" t="s">
        <v>146</v>
      </c>
      <c r="AT112" s="18" t="s">
        <v>198</v>
      </c>
      <c r="AU112" s="18" t="s">
        <v>70</v>
      </c>
      <c r="AY112" s="18" t="s">
        <v>130</v>
      </c>
      <c r="BE112" s="146">
        <f t="shared" si="4"/>
        <v>0</v>
      </c>
      <c r="BF112" s="146">
        <f t="shared" si="5"/>
        <v>0</v>
      </c>
      <c r="BG112" s="146">
        <f t="shared" si="6"/>
        <v>0</v>
      </c>
      <c r="BH112" s="146">
        <f t="shared" si="7"/>
        <v>0</v>
      </c>
      <c r="BI112" s="146">
        <f t="shared" si="8"/>
        <v>0</v>
      </c>
      <c r="BJ112" s="18" t="s">
        <v>136</v>
      </c>
      <c r="BK112" s="147">
        <f t="shared" si="9"/>
        <v>0</v>
      </c>
      <c r="BL112" s="18" t="s">
        <v>135</v>
      </c>
      <c r="BM112" s="18" t="s">
        <v>142</v>
      </c>
    </row>
    <row r="113" spans="2:65" s="1" customFormat="1" ht="25.5" customHeight="1">
      <c r="B113" s="137"/>
      <c r="C113" s="148" t="s">
        <v>135</v>
      </c>
      <c r="D113" s="148" t="s">
        <v>198</v>
      </c>
      <c r="E113" s="149" t="s">
        <v>302</v>
      </c>
      <c r="F113" s="203" t="s">
        <v>303</v>
      </c>
      <c r="G113" s="203"/>
      <c r="H113" s="203"/>
      <c r="I113" s="203"/>
      <c r="J113" s="150" t="s">
        <v>221</v>
      </c>
      <c r="K113" s="151">
        <v>480</v>
      </c>
      <c r="L113" s="204">
        <v>0</v>
      </c>
      <c r="M113" s="204"/>
      <c r="N113" s="204">
        <f t="shared" si="0"/>
        <v>0</v>
      </c>
      <c r="O113" s="202"/>
      <c r="P113" s="202"/>
      <c r="Q113" s="202"/>
      <c r="R113" s="142"/>
      <c r="T113" s="143" t="s">
        <v>5</v>
      </c>
      <c r="U113" s="40" t="s">
        <v>37</v>
      </c>
      <c r="V113" s="144">
        <v>0</v>
      </c>
      <c r="W113" s="144">
        <f t="shared" si="1"/>
        <v>0</v>
      </c>
      <c r="X113" s="144">
        <v>0</v>
      </c>
      <c r="Y113" s="144">
        <f t="shared" si="2"/>
        <v>0</v>
      </c>
      <c r="Z113" s="144">
        <v>0</v>
      </c>
      <c r="AA113" s="145">
        <f t="shared" si="3"/>
        <v>0</v>
      </c>
      <c r="AR113" s="18" t="s">
        <v>146</v>
      </c>
      <c r="AT113" s="18" t="s">
        <v>198</v>
      </c>
      <c r="AU113" s="18" t="s">
        <v>70</v>
      </c>
      <c r="AY113" s="18" t="s">
        <v>130</v>
      </c>
      <c r="BE113" s="146">
        <f t="shared" si="4"/>
        <v>0</v>
      </c>
      <c r="BF113" s="146">
        <f t="shared" si="5"/>
        <v>0</v>
      </c>
      <c r="BG113" s="146">
        <f t="shared" si="6"/>
        <v>0</v>
      </c>
      <c r="BH113" s="146">
        <f t="shared" si="7"/>
        <v>0</v>
      </c>
      <c r="BI113" s="146">
        <f t="shared" si="8"/>
        <v>0</v>
      </c>
      <c r="BJ113" s="18" t="s">
        <v>136</v>
      </c>
      <c r="BK113" s="147">
        <f t="shared" si="9"/>
        <v>0</v>
      </c>
      <c r="BL113" s="18" t="s">
        <v>135</v>
      </c>
      <c r="BM113" s="18" t="s">
        <v>146</v>
      </c>
    </row>
    <row r="114" spans="2:65" s="1" customFormat="1" ht="25.5" customHeight="1">
      <c r="B114" s="137"/>
      <c r="C114" s="148" t="s">
        <v>252</v>
      </c>
      <c r="D114" s="148" t="s">
        <v>198</v>
      </c>
      <c r="E114" s="149" t="s">
        <v>304</v>
      </c>
      <c r="F114" s="203" t="s">
        <v>305</v>
      </c>
      <c r="G114" s="203"/>
      <c r="H114" s="203"/>
      <c r="I114" s="203"/>
      <c r="J114" s="150" t="s">
        <v>221</v>
      </c>
      <c r="K114" s="151">
        <v>100</v>
      </c>
      <c r="L114" s="204">
        <v>0</v>
      </c>
      <c r="M114" s="204"/>
      <c r="N114" s="204">
        <f t="shared" si="0"/>
        <v>0</v>
      </c>
      <c r="O114" s="202"/>
      <c r="P114" s="202"/>
      <c r="Q114" s="202"/>
      <c r="R114" s="142"/>
      <c r="T114" s="143" t="s">
        <v>5</v>
      </c>
      <c r="U114" s="40" t="s">
        <v>37</v>
      </c>
      <c r="V114" s="144">
        <v>0</v>
      </c>
      <c r="W114" s="144">
        <f t="shared" si="1"/>
        <v>0</v>
      </c>
      <c r="X114" s="144">
        <v>0</v>
      </c>
      <c r="Y114" s="144">
        <f t="shared" si="2"/>
        <v>0</v>
      </c>
      <c r="Z114" s="144">
        <v>0</v>
      </c>
      <c r="AA114" s="145">
        <f t="shared" si="3"/>
        <v>0</v>
      </c>
      <c r="AR114" s="18" t="s">
        <v>146</v>
      </c>
      <c r="AT114" s="18" t="s">
        <v>198</v>
      </c>
      <c r="AU114" s="18" t="s">
        <v>70</v>
      </c>
      <c r="AY114" s="18" t="s">
        <v>130</v>
      </c>
      <c r="BE114" s="146">
        <f t="shared" si="4"/>
        <v>0</v>
      </c>
      <c r="BF114" s="146">
        <f t="shared" si="5"/>
        <v>0</v>
      </c>
      <c r="BG114" s="146">
        <f t="shared" si="6"/>
        <v>0</v>
      </c>
      <c r="BH114" s="146">
        <f t="shared" si="7"/>
        <v>0</v>
      </c>
      <c r="BI114" s="146">
        <f t="shared" si="8"/>
        <v>0</v>
      </c>
      <c r="BJ114" s="18" t="s">
        <v>136</v>
      </c>
      <c r="BK114" s="147">
        <f t="shared" si="9"/>
        <v>0</v>
      </c>
      <c r="BL114" s="18" t="s">
        <v>135</v>
      </c>
      <c r="BM114" s="18" t="s">
        <v>150</v>
      </c>
    </row>
    <row r="115" spans="2:65" s="1" customFormat="1" ht="25.5" customHeight="1">
      <c r="B115" s="137"/>
      <c r="C115" s="148" t="s">
        <v>142</v>
      </c>
      <c r="D115" s="148" t="s">
        <v>198</v>
      </c>
      <c r="E115" s="149" t="s">
        <v>306</v>
      </c>
      <c r="F115" s="203" t="s">
        <v>307</v>
      </c>
      <c r="G115" s="203"/>
      <c r="H115" s="203"/>
      <c r="I115" s="203"/>
      <c r="J115" s="150" t="s">
        <v>221</v>
      </c>
      <c r="K115" s="151">
        <v>860</v>
      </c>
      <c r="L115" s="204">
        <v>0</v>
      </c>
      <c r="M115" s="204"/>
      <c r="N115" s="204">
        <f t="shared" si="0"/>
        <v>0</v>
      </c>
      <c r="O115" s="202"/>
      <c r="P115" s="202"/>
      <c r="Q115" s="202"/>
      <c r="R115" s="142"/>
      <c r="T115" s="143" t="s">
        <v>5</v>
      </c>
      <c r="U115" s="40" t="s">
        <v>37</v>
      </c>
      <c r="V115" s="144">
        <v>0</v>
      </c>
      <c r="W115" s="144">
        <f t="shared" si="1"/>
        <v>0</v>
      </c>
      <c r="X115" s="144">
        <v>0</v>
      </c>
      <c r="Y115" s="144">
        <f t="shared" si="2"/>
        <v>0</v>
      </c>
      <c r="Z115" s="144">
        <v>0</v>
      </c>
      <c r="AA115" s="145">
        <f t="shared" si="3"/>
        <v>0</v>
      </c>
      <c r="AR115" s="18" t="s">
        <v>146</v>
      </c>
      <c r="AT115" s="18" t="s">
        <v>198</v>
      </c>
      <c r="AU115" s="18" t="s">
        <v>70</v>
      </c>
      <c r="AY115" s="18" t="s">
        <v>130</v>
      </c>
      <c r="BE115" s="146">
        <f t="shared" si="4"/>
        <v>0</v>
      </c>
      <c r="BF115" s="146">
        <f t="shared" si="5"/>
        <v>0</v>
      </c>
      <c r="BG115" s="146">
        <f t="shared" si="6"/>
        <v>0</v>
      </c>
      <c r="BH115" s="146">
        <f t="shared" si="7"/>
        <v>0</v>
      </c>
      <c r="BI115" s="146">
        <f t="shared" si="8"/>
        <v>0</v>
      </c>
      <c r="BJ115" s="18" t="s">
        <v>136</v>
      </c>
      <c r="BK115" s="147">
        <f t="shared" si="9"/>
        <v>0</v>
      </c>
      <c r="BL115" s="18" t="s">
        <v>135</v>
      </c>
      <c r="BM115" s="18" t="s">
        <v>154</v>
      </c>
    </row>
    <row r="116" spans="2:65" s="1" customFormat="1" ht="25.5" customHeight="1">
      <c r="B116" s="137"/>
      <c r="C116" s="148" t="s">
        <v>259</v>
      </c>
      <c r="D116" s="148" t="s">
        <v>198</v>
      </c>
      <c r="E116" s="149" t="s">
        <v>308</v>
      </c>
      <c r="F116" s="203" t="s">
        <v>309</v>
      </c>
      <c r="G116" s="203"/>
      <c r="H116" s="203"/>
      <c r="I116" s="203"/>
      <c r="J116" s="150" t="s">
        <v>221</v>
      </c>
      <c r="K116" s="151">
        <v>60</v>
      </c>
      <c r="L116" s="204">
        <v>0</v>
      </c>
      <c r="M116" s="204"/>
      <c r="N116" s="204">
        <f t="shared" si="0"/>
        <v>0</v>
      </c>
      <c r="O116" s="202"/>
      <c r="P116" s="202"/>
      <c r="Q116" s="202"/>
      <c r="R116" s="142"/>
      <c r="T116" s="143" t="s">
        <v>5</v>
      </c>
      <c r="U116" s="40" t="s">
        <v>37</v>
      </c>
      <c r="V116" s="144">
        <v>0</v>
      </c>
      <c r="W116" s="144">
        <f t="shared" si="1"/>
        <v>0</v>
      </c>
      <c r="X116" s="144">
        <v>0</v>
      </c>
      <c r="Y116" s="144">
        <f t="shared" si="2"/>
        <v>0</v>
      </c>
      <c r="Z116" s="144">
        <v>0</v>
      </c>
      <c r="AA116" s="145">
        <f t="shared" si="3"/>
        <v>0</v>
      </c>
      <c r="AR116" s="18" t="s">
        <v>146</v>
      </c>
      <c r="AT116" s="18" t="s">
        <v>198</v>
      </c>
      <c r="AU116" s="18" t="s">
        <v>70</v>
      </c>
      <c r="AY116" s="18" t="s">
        <v>130</v>
      </c>
      <c r="BE116" s="146">
        <f t="shared" si="4"/>
        <v>0</v>
      </c>
      <c r="BF116" s="146">
        <f t="shared" si="5"/>
        <v>0</v>
      </c>
      <c r="BG116" s="146">
        <f t="shared" si="6"/>
        <v>0</v>
      </c>
      <c r="BH116" s="146">
        <f t="shared" si="7"/>
        <v>0</v>
      </c>
      <c r="BI116" s="146">
        <f t="shared" si="8"/>
        <v>0</v>
      </c>
      <c r="BJ116" s="18" t="s">
        <v>136</v>
      </c>
      <c r="BK116" s="147">
        <f t="shared" si="9"/>
        <v>0</v>
      </c>
      <c r="BL116" s="18" t="s">
        <v>135</v>
      </c>
      <c r="BM116" s="18" t="s">
        <v>158</v>
      </c>
    </row>
    <row r="117" spans="2:65" s="1" customFormat="1" ht="25.5" customHeight="1">
      <c r="B117" s="137"/>
      <c r="C117" s="148" t="s">
        <v>146</v>
      </c>
      <c r="D117" s="148" t="s">
        <v>198</v>
      </c>
      <c r="E117" s="149" t="s">
        <v>310</v>
      </c>
      <c r="F117" s="203" t="s">
        <v>311</v>
      </c>
      <c r="G117" s="203"/>
      <c r="H117" s="203"/>
      <c r="I117" s="203"/>
      <c r="J117" s="150" t="s">
        <v>221</v>
      </c>
      <c r="K117" s="151">
        <v>100</v>
      </c>
      <c r="L117" s="204">
        <v>0</v>
      </c>
      <c r="M117" s="204"/>
      <c r="N117" s="204">
        <f t="shared" si="0"/>
        <v>0</v>
      </c>
      <c r="O117" s="202"/>
      <c r="P117" s="202"/>
      <c r="Q117" s="202"/>
      <c r="R117" s="142"/>
      <c r="T117" s="143" t="s">
        <v>5</v>
      </c>
      <c r="U117" s="40" t="s">
        <v>37</v>
      </c>
      <c r="V117" s="144">
        <v>0</v>
      </c>
      <c r="W117" s="144">
        <f t="shared" si="1"/>
        <v>0</v>
      </c>
      <c r="X117" s="144">
        <v>0</v>
      </c>
      <c r="Y117" s="144">
        <f t="shared" si="2"/>
        <v>0</v>
      </c>
      <c r="Z117" s="144">
        <v>0</v>
      </c>
      <c r="AA117" s="145">
        <f t="shared" si="3"/>
        <v>0</v>
      </c>
      <c r="AR117" s="18" t="s">
        <v>146</v>
      </c>
      <c r="AT117" s="18" t="s">
        <v>198</v>
      </c>
      <c r="AU117" s="18" t="s">
        <v>70</v>
      </c>
      <c r="AY117" s="18" t="s">
        <v>130</v>
      </c>
      <c r="BE117" s="146">
        <f t="shared" si="4"/>
        <v>0</v>
      </c>
      <c r="BF117" s="146">
        <f t="shared" si="5"/>
        <v>0</v>
      </c>
      <c r="BG117" s="146">
        <f t="shared" si="6"/>
        <v>0</v>
      </c>
      <c r="BH117" s="146">
        <f t="shared" si="7"/>
        <v>0</v>
      </c>
      <c r="BI117" s="146">
        <f t="shared" si="8"/>
        <v>0</v>
      </c>
      <c r="BJ117" s="18" t="s">
        <v>136</v>
      </c>
      <c r="BK117" s="147">
        <f t="shared" si="9"/>
        <v>0</v>
      </c>
      <c r="BL117" s="18" t="s">
        <v>135</v>
      </c>
      <c r="BM117" s="18" t="s">
        <v>143</v>
      </c>
    </row>
    <row r="118" spans="2:65" s="1" customFormat="1" ht="25.5" customHeight="1">
      <c r="B118" s="137"/>
      <c r="C118" s="148" t="s">
        <v>266</v>
      </c>
      <c r="D118" s="148" t="s">
        <v>198</v>
      </c>
      <c r="E118" s="149" t="s">
        <v>312</v>
      </c>
      <c r="F118" s="203" t="s">
        <v>313</v>
      </c>
      <c r="G118" s="203"/>
      <c r="H118" s="203"/>
      <c r="I118" s="203"/>
      <c r="J118" s="150" t="s">
        <v>221</v>
      </c>
      <c r="K118" s="151">
        <v>100</v>
      </c>
      <c r="L118" s="204">
        <v>0</v>
      </c>
      <c r="M118" s="204"/>
      <c r="N118" s="204">
        <f t="shared" si="0"/>
        <v>0</v>
      </c>
      <c r="O118" s="202"/>
      <c r="P118" s="202"/>
      <c r="Q118" s="202"/>
      <c r="R118" s="142"/>
      <c r="T118" s="143" t="s">
        <v>5</v>
      </c>
      <c r="U118" s="40" t="s">
        <v>37</v>
      </c>
      <c r="V118" s="144">
        <v>0</v>
      </c>
      <c r="W118" s="144">
        <f t="shared" si="1"/>
        <v>0</v>
      </c>
      <c r="X118" s="144">
        <v>0</v>
      </c>
      <c r="Y118" s="144">
        <f t="shared" si="2"/>
        <v>0</v>
      </c>
      <c r="Z118" s="144">
        <v>0</v>
      </c>
      <c r="AA118" s="145">
        <f t="shared" si="3"/>
        <v>0</v>
      </c>
      <c r="AR118" s="18" t="s">
        <v>146</v>
      </c>
      <c r="AT118" s="18" t="s">
        <v>198</v>
      </c>
      <c r="AU118" s="18" t="s">
        <v>70</v>
      </c>
      <c r="AY118" s="18" t="s">
        <v>130</v>
      </c>
      <c r="BE118" s="146">
        <f t="shared" si="4"/>
        <v>0</v>
      </c>
      <c r="BF118" s="146">
        <f t="shared" si="5"/>
        <v>0</v>
      </c>
      <c r="BG118" s="146">
        <f t="shared" si="6"/>
        <v>0</v>
      </c>
      <c r="BH118" s="146">
        <f t="shared" si="7"/>
        <v>0</v>
      </c>
      <c r="BI118" s="146">
        <f t="shared" si="8"/>
        <v>0</v>
      </c>
      <c r="BJ118" s="18" t="s">
        <v>136</v>
      </c>
      <c r="BK118" s="147">
        <f t="shared" si="9"/>
        <v>0</v>
      </c>
      <c r="BL118" s="18" t="s">
        <v>135</v>
      </c>
      <c r="BM118" s="18" t="s">
        <v>151</v>
      </c>
    </row>
    <row r="119" spans="2:65" s="1" customFormat="1" ht="25.5" customHeight="1">
      <c r="B119" s="137"/>
      <c r="C119" s="148" t="s">
        <v>150</v>
      </c>
      <c r="D119" s="148" t="s">
        <v>198</v>
      </c>
      <c r="E119" s="149" t="s">
        <v>314</v>
      </c>
      <c r="F119" s="203" t="s">
        <v>315</v>
      </c>
      <c r="G119" s="203"/>
      <c r="H119" s="203"/>
      <c r="I119" s="203"/>
      <c r="J119" s="150" t="s">
        <v>221</v>
      </c>
      <c r="K119" s="151">
        <v>60</v>
      </c>
      <c r="L119" s="204">
        <v>0</v>
      </c>
      <c r="M119" s="204"/>
      <c r="N119" s="204">
        <f t="shared" si="0"/>
        <v>0</v>
      </c>
      <c r="O119" s="202"/>
      <c r="P119" s="202"/>
      <c r="Q119" s="202"/>
      <c r="R119" s="142"/>
      <c r="T119" s="143" t="s">
        <v>5</v>
      </c>
      <c r="U119" s="40" t="s">
        <v>37</v>
      </c>
      <c r="V119" s="144">
        <v>0</v>
      </c>
      <c r="W119" s="144">
        <f t="shared" si="1"/>
        <v>0</v>
      </c>
      <c r="X119" s="144">
        <v>0</v>
      </c>
      <c r="Y119" s="144">
        <f t="shared" si="2"/>
        <v>0</v>
      </c>
      <c r="Z119" s="144">
        <v>0</v>
      </c>
      <c r="AA119" s="145">
        <f t="shared" si="3"/>
        <v>0</v>
      </c>
      <c r="AR119" s="18" t="s">
        <v>146</v>
      </c>
      <c r="AT119" s="18" t="s">
        <v>198</v>
      </c>
      <c r="AU119" s="18" t="s">
        <v>70</v>
      </c>
      <c r="AY119" s="18" t="s">
        <v>130</v>
      </c>
      <c r="BE119" s="146">
        <f t="shared" si="4"/>
        <v>0</v>
      </c>
      <c r="BF119" s="146">
        <f t="shared" si="5"/>
        <v>0</v>
      </c>
      <c r="BG119" s="146">
        <f t="shared" si="6"/>
        <v>0</v>
      </c>
      <c r="BH119" s="146">
        <f t="shared" si="7"/>
        <v>0</v>
      </c>
      <c r="BI119" s="146">
        <f t="shared" si="8"/>
        <v>0</v>
      </c>
      <c r="BJ119" s="18" t="s">
        <v>136</v>
      </c>
      <c r="BK119" s="147">
        <f t="shared" si="9"/>
        <v>0</v>
      </c>
      <c r="BL119" s="18" t="s">
        <v>135</v>
      </c>
      <c r="BM119" s="18" t="s">
        <v>10</v>
      </c>
    </row>
    <row r="120" spans="2:65" s="1" customFormat="1" ht="25.5" customHeight="1">
      <c r="B120" s="137"/>
      <c r="C120" s="148" t="s">
        <v>159</v>
      </c>
      <c r="D120" s="148" t="s">
        <v>198</v>
      </c>
      <c r="E120" s="149" t="s">
        <v>316</v>
      </c>
      <c r="F120" s="203" t="s">
        <v>317</v>
      </c>
      <c r="G120" s="203"/>
      <c r="H120" s="203"/>
      <c r="I120" s="203"/>
      <c r="J120" s="150" t="s">
        <v>221</v>
      </c>
      <c r="K120" s="151">
        <v>15</v>
      </c>
      <c r="L120" s="204">
        <v>0</v>
      </c>
      <c r="M120" s="204"/>
      <c r="N120" s="204">
        <f t="shared" si="0"/>
        <v>0</v>
      </c>
      <c r="O120" s="202"/>
      <c r="P120" s="202"/>
      <c r="Q120" s="202"/>
      <c r="R120" s="142"/>
      <c r="T120" s="143" t="s">
        <v>5</v>
      </c>
      <c r="U120" s="40" t="s">
        <v>37</v>
      </c>
      <c r="V120" s="144">
        <v>0</v>
      </c>
      <c r="W120" s="144">
        <f t="shared" si="1"/>
        <v>0</v>
      </c>
      <c r="X120" s="144">
        <v>0</v>
      </c>
      <c r="Y120" s="144">
        <f t="shared" si="2"/>
        <v>0</v>
      </c>
      <c r="Z120" s="144">
        <v>0</v>
      </c>
      <c r="AA120" s="145">
        <f t="shared" si="3"/>
        <v>0</v>
      </c>
      <c r="AR120" s="18" t="s">
        <v>146</v>
      </c>
      <c r="AT120" s="18" t="s">
        <v>198</v>
      </c>
      <c r="AU120" s="18" t="s">
        <v>70</v>
      </c>
      <c r="AY120" s="18" t="s">
        <v>130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8" t="s">
        <v>136</v>
      </c>
      <c r="BK120" s="147">
        <f t="shared" si="9"/>
        <v>0</v>
      </c>
      <c r="BL120" s="18" t="s">
        <v>135</v>
      </c>
      <c r="BM120" s="18" t="s">
        <v>172</v>
      </c>
    </row>
    <row r="121" spans="2:65" s="1" customFormat="1" ht="25.5" customHeight="1">
      <c r="B121" s="137"/>
      <c r="C121" s="148" t="s">
        <v>154</v>
      </c>
      <c r="D121" s="148" t="s">
        <v>198</v>
      </c>
      <c r="E121" s="149" t="s">
        <v>318</v>
      </c>
      <c r="F121" s="203" t="s">
        <v>319</v>
      </c>
      <c r="G121" s="203"/>
      <c r="H121" s="203"/>
      <c r="I121" s="203"/>
      <c r="J121" s="150" t="s">
        <v>221</v>
      </c>
      <c r="K121" s="151">
        <v>40</v>
      </c>
      <c r="L121" s="204">
        <v>0</v>
      </c>
      <c r="M121" s="204"/>
      <c r="N121" s="204">
        <f t="shared" si="0"/>
        <v>0</v>
      </c>
      <c r="O121" s="202"/>
      <c r="P121" s="202"/>
      <c r="Q121" s="202"/>
      <c r="R121" s="142"/>
      <c r="T121" s="143" t="s">
        <v>5</v>
      </c>
      <c r="U121" s="40" t="s">
        <v>37</v>
      </c>
      <c r="V121" s="144">
        <v>0</v>
      </c>
      <c r="W121" s="144">
        <f t="shared" si="1"/>
        <v>0</v>
      </c>
      <c r="X121" s="144">
        <v>0</v>
      </c>
      <c r="Y121" s="144">
        <f t="shared" si="2"/>
        <v>0</v>
      </c>
      <c r="Z121" s="144">
        <v>0</v>
      </c>
      <c r="AA121" s="145">
        <f t="shared" si="3"/>
        <v>0</v>
      </c>
      <c r="AR121" s="18" t="s">
        <v>146</v>
      </c>
      <c r="AT121" s="18" t="s">
        <v>198</v>
      </c>
      <c r="AU121" s="18" t="s">
        <v>70</v>
      </c>
      <c r="AY121" s="18" t="s">
        <v>130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8" t="s">
        <v>136</v>
      </c>
      <c r="BK121" s="147">
        <f t="shared" si="9"/>
        <v>0</v>
      </c>
      <c r="BL121" s="18" t="s">
        <v>135</v>
      </c>
      <c r="BM121" s="18" t="s">
        <v>176</v>
      </c>
    </row>
    <row r="122" spans="2:65" s="1" customFormat="1" ht="16.5" customHeight="1">
      <c r="B122" s="137"/>
      <c r="C122" s="148" t="s">
        <v>223</v>
      </c>
      <c r="D122" s="148" t="s">
        <v>198</v>
      </c>
      <c r="E122" s="149" t="s">
        <v>320</v>
      </c>
      <c r="F122" s="203" t="s">
        <v>321</v>
      </c>
      <c r="G122" s="203"/>
      <c r="H122" s="203"/>
      <c r="I122" s="203"/>
      <c r="J122" s="150" t="s">
        <v>221</v>
      </c>
      <c r="K122" s="151">
        <v>40</v>
      </c>
      <c r="L122" s="204">
        <v>0</v>
      </c>
      <c r="M122" s="204"/>
      <c r="N122" s="204">
        <f t="shared" si="0"/>
        <v>0</v>
      </c>
      <c r="O122" s="202"/>
      <c r="P122" s="202"/>
      <c r="Q122" s="202"/>
      <c r="R122" s="142"/>
      <c r="T122" s="143" t="s">
        <v>5</v>
      </c>
      <c r="U122" s="40" t="s">
        <v>37</v>
      </c>
      <c r="V122" s="144">
        <v>0</v>
      </c>
      <c r="W122" s="144">
        <f t="shared" si="1"/>
        <v>0</v>
      </c>
      <c r="X122" s="144">
        <v>0</v>
      </c>
      <c r="Y122" s="144">
        <f t="shared" si="2"/>
        <v>0</v>
      </c>
      <c r="Z122" s="144">
        <v>0</v>
      </c>
      <c r="AA122" s="145">
        <f t="shared" si="3"/>
        <v>0</v>
      </c>
      <c r="AR122" s="18" t="s">
        <v>146</v>
      </c>
      <c r="AT122" s="18" t="s">
        <v>198</v>
      </c>
      <c r="AU122" s="18" t="s">
        <v>70</v>
      </c>
      <c r="AY122" s="18" t="s">
        <v>130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8" t="s">
        <v>136</v>
      </c>
      <c r="BK122" s="147">
        <f t="shared" si="9"/>
        <v>0</v>
      </c>
      <c r="BL122" s="18" t="s">
        <v>135</v>
      </c>
      <c r="BM122" s="18" t="s">
        <v>173</v>
      </c>
    </row>
    <row r="123" spans="2:65" s="1" customFormat="1" ht="16.5" customHeight="1">
      <c r="B123" s="137"/>
      <c r="C123" s="148" t="s">
        <v>158</v>
      </c>
      <c r="D123" s="148" t="s">
        <v>198</v>
      </c>
      <c r="E123" s="149" t="s">
        <v>322</v>
      </c>
      <c r="F123" s="203" t="s">
        <v>323</v>
      </c>
      <c r="G123" s="203"/>
      <c r="H123" s="203"/>
      <c r="I123" s="203"/>
      <c r="J123" s="150" t="s">
        <v>221</v>
      </c>
      <c r="K123" s="151">
        <v>60</v>
      </c>
      <c r="L123" s="204">
        <v>0</v>
      </c>
      <c r="M123" s="204"/>
      <c r="N123" s="204">
        <f t="shared" si="0"/>
        <v>0</v>
      </c>
      <c r="O123" s="202"/>
      <c r="P123" s="202"/>
      <c r="Q123" s="202"/>
      <c r="R123" s="142"/>
      <c r="T123" s="143" t="s">
        <v>5</v>
      </c>
      <c r="U123" s="40" t="s">
        <v>37</v>
      </c>
      <c r="V123" s="144">
        <v>0</v>
      </c>
      <c r="W123" s="144">
        <f t="shared" si="1"/>
        <v>0</v>
      </c>
      <c r="X123" s="144">
        <v>0</v>
      </c>
      <c r="Y123" s="144">
        <f t="shared" si="2"/>
        <v>0</v>
      </c>
      <c r="Z123" s="144">
        <v>0</v>
      </c>
      <c r="AA123" s="145">
        <f t="shared" si="3"/>
        <v>0</v>
      </c>
      <c r="AR123" s="18" t="s">
        <v>146</v>
      </c>
      <c r="AT123" s="18" t="s">
        <v>198</v>
      </c>
      <c r="AU123" s="18" t="s">
        <v>70</v>
      </c>
      <c r="AY123" s="18" t="s">
        <v>130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8" t="s">
        <v>136</v>
      </c>
      <c r="BK123" s="147">
        <f t="shared" si="9"/>
        <v>0</v>
      </c>
      <c r="BL123" s="18" t="s">
        <v>135</v>
      </c>
      <c r="BM123" s="18" t="s">
        <v>180</v>
      </c>
    </row>
    <row r="124" spans="2:65" s="1" customFormat="1" ht="16.5" customHeight="1">
      <c r="B124" s="137"/>
      <c r="C124" s="148" t="s">
        <v>230</v>
      </c>
      <c r="D124" s="148" t="s">
        <v>198</v>
      </c>
      <c r="E124" s="149" t="s">
        <v>324</v>
      </c>
      <c r="F124" s="203" t="s">
        <v>325</v>
      </c>
      <c r="G124" s="203"/>
      <c r="H124" s="203"/>
      <c r="I124" s="203"/>
      <c r="J124" s="150" t="s">
        <v>221</v>
      </c>
      <c r="K124" s="151">
        <v>20</v>
      </c>
      <c r="L124" s="204">
        <v>0</v>
      </c>
      <c r="M124" s="204"/>
      <c r="N124" s="204">
        <f t="shared" si="0"/>
        <v>0</v>
      </c>
      <c r="O124" s="202"/>
      <c r="P124" s="202"/>
      <c r="Q124" s="202"/>
      <c r="R124" s="142"/>
      <c r="T124" s="143" t="s">
        <v>5</v>
      </c>
      <c r="U124" s="40" t="s">
        <v>37</v>
      </c>
      <c r="V124" s="144">
        <v>0</v>
      </c>
      <c r="W124" s="144">
        <f t="shared" si="1"/>
        <v>0</v>
      </c>
      <c r="X124" s="144">
        <v>0</v>
      </c>
      <c r="Y124" s="144">
        <f t="shared" si="2"/>
        <v>0</v>
      </c>
      <c r="Z124" s="144">
        <v>0</v>
      </c>
      <c r="AA124" s="145">
        <f t="shared" si="3"/>
        <v>0</v>
      </c>
      <c r="AR124" s="18" t="s">
        <v>146</v>
      </c>
      <c r="AT124" s="18" t="s">
        <v>198</v>
      </c>
      <c r="AU124" s="18" t="s">
        <v>70</v>
      </c>
      <c r="AY124" s="18" t="s">
        <v>130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8" t="s">
        <v>136</v>
      </c>
      <c r="BK124" s="147">
        <f t="shared" si="9"/>
        <v>0</v>
      </c>
      <c r="BL124" s="18" t="s">
        <v>135</v>
      </c>
      <c r="BM124" s="18" t="s">
        <v>166</v>
      </c>
    </row>
    <row r="125" spans="2:65" s="1" customFormat="1" ht="16.5" customHeight="1">
      <c r="B125" s="137"/>
      <c r="C125" s="148" t="s">
        <v>143</v>
      </c>
      <c r="D125" s="148" t="s">
        <v>198</v>
      </c>
      <c r="E125" s="149" t="s">
        <v>326</v>
      </c>
      <c r="F125" s="203" t="s">
        <v>327</v>
      </c>
      <c r="G125" s="203"/>
      <c r="H125" s="203"/>
      <c r="I125" s="203"/>
      <c r="J125" s="150" t="s">
        <v>165</v>
      </c>
      <c r="K125" s="151">
        <v>15</v>
      </c>
      <c r="L125" s="204">
        <v>0</v>
      </c>
      <c r="M125" s="204"/>
      <c r="N125" s="204">
        <f t="shared" si="0"/>
        <v>0</v>
      </c>
      <c r="O125" s="202"/>
      <c r="P125" s="202"/>
      <c r="Q125" s="202"/>
      <c r="R125" s="142"/>
      <c r="T125" s="143" t="s">
        <v>5</v>
      </c>
      <c r="U125" s="40" t="s">
        <v>37</v>
      </c>
      <c r="V125" s="144">
        <v>0</v>
      </c>
      <c r="W125" s="144">
        <f t="shared" si="1"/>
        <v>0</v>
      </c>
      <c r="X125" s="144">
        <v>0</v>
      </c>
      <c r="Y125" s="144">
        <f t="shared" si="2"/>
        <v>0</v>
      </c>
      <c r="Z125" s="144">
        <v>0</v>
      </c>
      <c r="AA125" s="145">
        <f t="shared" si="3"/>
        <v>0</v>
      </c>
      <c r="AR125" s="18" t="s">
        <v>146</v>
      </c>
      <c r="AT125" s="18" t="s">
        <v>198</v>
      </c>
      <c r="AU125" s="18" t="s">
        <v>70</v>
      </c>
      <c r="AY125" s="18" t="s">
        <v>130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8" t="s">
        <v>136</v>
      </c>
      <c r="BK125" s="147">
        <f t="shared" si="9"/>
        <v>0</v>
      </c>
      <c r="BL125" s="18" t="s">
        <v>135</v>
      </c>
      <c r="BM125" s="18" t="s">
        <v>190</v>
      </c>
    </row>
    <row r="126" spans="2:65" s="1" customFormat="1" ht="16.5" customHeight="1">
      <c r="B126" s="137"/>
      <c r="C126" s="148" t="s">
        <v>147</v>
      </c>
      <c r="D126" s="148" t="s">
        <v>198</v>
      </c>
      <c r="E126" s="149" t="s">
        <v>328</v>
      </c>
      <c r="F126" s="203" t="s">
        <v>329</v>
      </c>
      <c r="G126" s="203"/>
      <c r="H126" s="203"/>
      <c r="I126" s="203"/>
      <c r="J126" s="150" t="s">
        <v>165</v>
      </c>
      <c r="K126" s="151">
        <v>2</v>
      </c>
      <c r="L126" s="204">
        <v>0</v>
      </c>
      <c r="M126" s="204"/>
      <c r="N126" s="204">
        <f t="shared" si="0"/>
        <v>0</v>
      </c>
      <c r="O126" s="202"/>
      <c r="P126" s="202"/>
      <c r="Q126" s="202"/>
      <c r="R126" s="142"/>
      <c r="T126" s="143" t="s">
        <v>5</v>
      </c>
      <c r="U126" s="40" t="s">
        <v>37</v>
      </c>
      <c r="V126" s="144">
        <v>0</v>
      </c>
      <c r="W126" s="144">
        <f t="shared" si="1"/>
        <v>0</v>
      </c>
      <c r="X126" s="144">
        <v>0</v>
      </c>
      <c r="Y126" s="144">
        <f t="shared" si="2"/>
        <v>0</v>
      </c>
      <c r="Z126" s="144">
        <v>0</v>
      </c>
      <c r="AA126" s="145">
        <f t="shared" si="3"/>
        <v>0</v>
      </c>
      <c r="AR126" s="18" t="s">
        <v>146</v>
      </c>
      <c r="AT126" s="18" t="s">
        <v>198</v>
      </c>
      <c r="AU126" s="18" t="s">
        <v>70</v>
      </c>
      <c r="AY126" s="18" t="s">
        <v>130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8" t="s">
        <v>136</v>
      </c>
      <c r="BK126" s="147">
        <f t="shared" si="9"/>
        <v>0</v>
      </c>
      <c r="BL126" s="18" t="s">
        <v>135</v>
      </c>
      <c r="BM126" s="18" t="s">
        <v>194</v>
      </c>
    </row>
    <row r="127" spans="2:65" s="1" customFormat="1" ht="16.5" customHeight="1">
      <c r="B127" s="137"/>
      <c r="C127" s="148" t="s">
        <v>151</v>
      </c>
      <c r="D127" s="148" t="s">
        <v>198</v>
      </c>
      <c r="E127" s="149" t="s">
        <v>330</v>
      </c>
      <c r="F127" s="203" t="s">
        <v>331</v>
      </c>
      <c r="G127" s="203"/>
      <c r="H127" s="203"/>
      <c r="I127" s="203"/>
      <c r="J127" s="150" t="s">
        <v>165</v>
      </c>
      <c r="K127" s="151">
        <v>3</v>
      </c>
      <c r="L127" s="204">
        <v>0</v>
      </c>
      <c r="M127" s="204"/>
      <c r="N127" s="204">
        <f t="shared" si="0"/>
        <v>0</v>
      </c>
      <c r="O127" s="202"/>
      <c r="P127" s="202"/>
      <c r="Q127" s="202"/>
      <c r="R127" s="142"/>
      <c r="T127" s="143" t="s">
        <v>5</v>
      </c>
      <c r="U127" s="40" t="s">
        <v>37</v>
      </c>
      <c r="V127" s="144">
        <v>0</v>
      </c>
      <c r="W127" s="144">
        <f t="shared" si="1"/>
        <v>0</v>
      </c>
      <c r="X127" s="144">
        <v>0</v>
      </c>
      <c r="Y127" s="144">
        <f t="shared" si="2"/>
        <v>0</v>
      </c>
      <c r="Z127" s="144">
        <v>0</v>
      </c>
      <c r="AA127" s="145">
        <f t="shared" si="3"/>
        <v>0</v>
      </c>
      <c r="AR127" s="18" t="s">
        <v>146</v>
      </c>
      <c r="AT127" s="18" t="s">
        <v>198</v>
      </c>
      <c r="AU127" s="18" t="s">
        <v>70</v>
      </c>
      <c r="AY127" s="18" t="s">
        <v>130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8" t="s">
        <v>136</v>
      </c>
      <c r="BK127" s="147">
        <f t="shared" si="9"/>
        <v>0</v>
      </c>
      <c r="BL127" s="18" t="s">
        <v>135</v>
      </c>
      <c r="BM127" s="18" t="s">
        <v>183</v>
      </c>
    </row>
    <row r="128" spans="2:65" s="1" customFormat="1" ht="16.5" customHeight="1">
      <c r="B128" s="137"/>
      <c r="C128" s="148" t="s">
        <v>208</v>
      </c>
      <c r="D128" s="148" t="s">
        <v>198</v>
      </c>
      <c r="E128" s="149" t="s">
        <v>332</v>
      </c>
      <c r="F128" s="203" t="s">
        <v>333</v>
      </c>
      <c r="G128" s="203"/>
      <c r="H128" s="203"/>
      <c r="I128" s="203"/>
      <c r="J128" s="150" t="s">
        <v>165</v>
      </c>
      <c r="K128" s="151">
        <v>11</v>
      </c>
      <c r="L128" s="204">
        <v>0</v>
      </c>
      <c r="M128" s="204"/>
      <c r="N128" s="204">
        <f t="shared" si="0"/>
        <v>0</v>
      </c>
      <c r="O128" s="202"/>
      <c r="P128" s="202"/>
      <c r="Q128" s="202"/>
      <c r="R128" s="142"/>
      <c r="T128" s="143" t="s">
        <v>5</v>
      </c>
      <c r="U128" s="40" t="s">
        <v>37</v>
      </c>
      <c r="V128" s="144">
        <v>0</v>
      </c>
      <c r="W128" s="144">
        <f t="shared" si="1"/>
        <v>0</v>
      </c>
      <c r="X128" s="144">
        <v>0</v>
      </c>
      <c r="Y128" s="144">
        <f t="shared" si="2"/>
        <v>0</v>
      </c>
      <c r="Z128" s="144">
        <v>0</v>
      </c>
      <c r="AA128" s="145">
        <f t="shared" si="3"/>
        <v>0</v>
      </c>
      <c r="AR128" s="18" t="s">
        <v>146</v>
      </c>
      <c r="AT128" s="18" t="s">
        <v>198</v>
      </c>
      <c r="AU128" s="18" t="s">
        <v>70</v>
      </c>
      <c r="AY128" s="18" t="s">
        <v>130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8" t="s">
        <v>136</v>
      </c>
      <c r="BK128" s="147">
        <f t="shared" si="9"/>
        <v>0</v>
      </c>
      <c r="BL128" s="18" t="s">
        <v>135</v>
      </c>
      <c r="BM128" s="18" t="s">
        <v>191</v>
      </c>
    </row>
    <row r="129" spans="2:65" s="1" customFormat="1" ht="16.5" customHeight="1">
      <c r="B129" s="137"/>
      <c r="C129" s="148" t="s">
        <v>10</v>
      </c>
      <c r="D129" s="148" t="s">
        <v>198</v>
      </c>
      <c r="E129" s="149" t="s">
        <v>334</v>
      </c>
      <c r="F129" s="203" t="s">
        <v>335</v>
      </c>
      <c r="G129" s="203"/>
      <c r="H129" s="203"/>
      <c r="I129" s="203"/>
      <c r="J129" s="150" t="s">
        <v>165</v>
      </c>
      <c r="K129" s="151">
        <v>3</v>
      </c>
      <c r="L129" s="204">
        <v>0</v>
      </c>
      <c r="M129" s="204"/>
      <c r="N129" s="204">
        <f t="shared" si="0"/>
        <v>0</v>
      </c>
      <c r="O129" s="202"/>
      <c r="P129" s="202"/>
      <c r="Q129" s="202"/>
      <c r="R129" s="142"/>
      <c r="T129" s="143" t="s">
        <v>5</v>
      </c>
      <c r="U129" s="40" t="s">
        <v>37</v>
      </c>
      <c r="V129" s="144">
        <v>0</v>
      </c>
      <c r="W129" s="144">
        <f t="shared" si="1"/>
        <v>0</v>
      </c>
      <c r="X129" s="144">
        <v>0</v>
      </c>
      <c r="Y129" s="144">
        <f t="shared" si="2"/>
        <v>0</v>
      </c>
      <c r="Z129" s="144">
        <v>0</v>
      </c>
      <c r="AA129" s="145">
        <f t="shared" si="3"/>
        <v>0</v>
      </c>
      <c r="AR129" s="18" t="s">
        <v>146</v>
      </c>
      <c r="AT129" s="18" t="s">
        <v>198</v>
      </c>
      <c r="AU129" s="18" t="s">
        <v>70</v>
      </c>
      <c r="AY129" s="18" t="s">
        <v>130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8" t="s">
        <v>136</v>
      </c>
      <c r="BK129" s="147">
        <f t="shared" si="9"/>
        <v>0</v>
      </c>
      <c r="BL129" s="18" t="s">
        <v>135</v>
      </c>
      <c r="BM129" s="18" t="s">
        <v>203</v>
      </c>
    </row>
    <row r="130" spans="2:65" s="1" customFormat="1" ht="16.5" customHeight="1">
      <c r="B130" s="137"/>
      <c r="C130" s="148" t="s">
        <v>215</v>
      </c>
      <c r="D130" s="148" t="s">
        <v>198</v>
      </c>
      <c r="E130" s="149" t="s">
        <v>336</v>
      </c>
      <c r="F130" s="203" t="s">
        <v>337</v>
      </c>
      <c r="G130" s="203"/>
      <c r="H130" s="203"/>
      <c r="I130" s="203"/>
      <c r="J130" s="150" t="s">
        <v>165</v>
      </c>
      <c r="K130" s="151">
        <v>76</v>
      </c>
      <c r="L130" s="204">
        <v>0</v>
      </c>
      <c r="M130" s="204"/>
      <c r="N130" s="204">
        <f t="shared" si="0"/>
        <v>0</v>
      </c>
      <c r="O130" s="202"/>
      <c r="P130" s="202"/>
      <c r="Q130" s="202"/>
      <c r="R130" s="142"/>
      <c r="T130" s="143" t="s">
        <v>5</v>
      </c>
      <c r="U130" s="40" t="s">
        <v>37</v>
      </c>
      <c r="V130" s="144">
        <v>0</v>
      </c>
      <c r="W130" s="144">
        <f t="shared" si="1"/>
        <v>0</v>
      </c>
      <c r="X130" s="144">
        <v>0</v>
      </c>
      <c r="Y130" s="144">
        <f t="shared" si="2"/>
        <v>0</v>
      </c>
      <c r="Z130" s="144">
        <v>0</v>
      </c>
      <c r="AA130" s="145">
        <f t="shared" si="3"/>
        <v>0</v>
      </c>
      <c r="AR130" s="18" t="s">
        <v>146</v>
      </c>
      <c r="AT130" s="18" t="s">
        <v>198</v>
      </c>
      <c r="AU130" s="18" t="s">
        <v>70</v>
      </c>
      <c r="AY130" s="18" t="s">
        <v>130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8" t="s">
        <v>136</v>
      </c>
      <c r="BK130" s="147">
        <f t="shared" si="9"/>
        <v>0</v>
      </c>
      <c r="BL130" s="18" t="s">
        <v>135</v>
      </c>
      <c r="BM130" s="18" t="s">
        <v>207</v>
      </c>
    </row>
    <row r="131" spans="2:65" s="1" customFormat="1" ht="16.5" customHeight="1">
      <c r="B131" s="137"/>
      <c r="C131" s="148" t="s">
        <v>172</v>
      </c>
      <c r="D131" s="148" t="s">
        <v>198</v>
      </c>
      <c r="E131" s="149" t="s">
        <v>338</v>
      </c>
      <c r="F131" s="203" t="s">
        <v>339</v>
      </c>
      <c r="G131" s="203"/>
      <c r="H131" s="203"/>
      <c r="I131" s="203"/>
      <c r="J131" s="150" t="s">
        <v>165</v>
      </c>
      <c r="K131" s="151">
        <v>1</v>
      </c>
      <c r="L131" s="204">
        <v>0</v>
      </c>
      <c r="M131" s="204"/>
      <c r="N131" s="204">
        <f t="shared" si="0"/>
        <v>0</v>
      </c>
      <c r="O131" s="202"/>
      <c r="P131" s="202"/>
      <c r="Q131" s="202"/>
      <c r="R131" s="142"/>
      <c r="T131" s="143" t="s">
        <v>5</v>
      </c>
      <c r="U131" s="40" t="s">
        <v>37</v>
      </c>
      <c r="V131" s="144">
        <v>0</v>
      </c>
      <c r="W131" s="144">
        <f t="shared" si="1"/>
        <v>0</v>
      </c>
      <c r="X131" s="144">
        <v>0</v>
      </c>
      <c r="Y131" s="144">
        <f t="shared" si="2"/>
        <v>0</v>
      </c>
      <c r="Z131" s="144">
        <v>0</v>
      </c>
      <c r="AA131" s="145">
        <f t="shared" si="3"/>
        <v>0</v>
      </c>
      <c r="AR131" s="18" t="s">
        <v>146</v>
      </c>
      <c r="AT131" s="18" t="s">
        <v>198</v>
      </c>
      <c r="AU131" s="18" t="s">
        <v>70</v>
      </c>
      <c r="AY131" s="18" t="s">
        <v>130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8" t="s">
        <v>136</v>
      </c>
      <c r="BK131" s="147">
        <f t="shared" si="9"/>
        <v>0</v>
      </c>
      <c r="BL131" s="18" t="s">
        <v>135</v>
      </c>
      <c r="BM131" s="18" t="s">
        <v>211</v>
      </c>
    </row>
    <row r="132" spans="2:65" s="1" customFormat="1" ht="16.5" customHeight="1">
      <c r="B132" s="137"/>
      <c r="C132" s="148" t="s">
        <v>238</v>
      </c>
      <c r="D132" s="148" t="s">
        <v>198</v>
      </c>
      <c r="E132" s="149" t="s">
        <v>340</v>
      </c>
      <c r="F132" s="203" t="s">
        <v>341</v>
      </c>
      <c r="G132" s="203"/>
      <c r="H132" s="203"/>
      <c r="I132" s="203"/>
      <c r="J132" s="150" t="s">
        <v>165</v>
      </c>
      <c r="K132" s="151">
        <v>112</v>
      </c>
      <c r="L132" s="204">
        <v>0</v>
      </c>
      <c r="M132" s="204"/>
      <c r="N132" s="204">
        <f t="shared" si="0"/>
        <v>0</v>
      </c>
      <c r="O132" s="202"/>
      <c r="P132" s="202"/>
      <c r="Q132" s="202"/>
      <c r="R132" s="142"/>
      <c r="T132" s="143" t="s">
        <v>5</v>
      </c>
      <c r="U132" s="40" t="s">
        <v>37</v>
      </c>
      <c r="V132" s="144">
        <v>0</v>
      </c>
      <c r="W132" s="144">
        <f t="shared" si="1"/>
        <v>0</v>
      </c>
      <c r="X132" s="144">
        <v>0</v>
      </c>
      <c r="Y132" s="144">
        <f t="shared" si="2"/>
        <v>0</v>
      </c>
      <c r="Z132" s="144">
        <v>0</v>
      </c>
      <c r="AA132" s="145">
        <f t="shared" si="3"/>
        <v>0</v>
      </c>
      <c r="AR132" s="18" t="s">
        <v>146</v>
      </c>
      <c r="AT132" s="18" t="s">
        <v>198</v>
      </c>
      <c r="AU132" s="18" t="s">
        <v>70</v>
      </c>
      <c r="AY132" s="18" t="s">
        <v>130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8" t="s">
        <v>136</v>
      </c>
      <c r="BK132" s="147">
        <f t="shared" si="9"/>
        <v>0</v>
      </c>
      <c r="BL132" s="18" t="s">
        <v>135</v>
      </c>
      <c r="BM132" s="18" t="s">
        <v>214</v>
      </c>
    </row>
    <row r="133" spans="2:65" s="1" customFormat="1" ht="16.5" customHeight="1">
      <c r="B133" s="137"/>
      <c r="C133" s="148" t="s">
        <v>176</v>
      </c>
      <c r="D133" s="148" t="s">
        <v>198</v>
      </c>
      <c r="E133" s="149" t="s">
        <v>342</v>
      </c>
      <c r="F133" s="203" t="s">
        <v>343</v>
      </c>
      <c r="G133" s="203"/>
      <c r="H133" s="203"/>
      <c r="I133" s="203"/>
      <c r="J133" s="150" t="s">
        <v>165</v>
      </c>
      <c r="K133" s="151">
        <v>4</v>
      </c>
      <c r="L133" s="204">
        <v>0</v>
      </c>
      <c r="M133" s="204"/>
      <c r="N133" s="204">
        <f t="shared" si="0"/>
        <v>0</v>
      </c>
      <c r="O133" s="202"/>
      <c r="P133" s="202"/>
      <c r="Q133" s="202"/>
      <c r="R133" s="142"/>
      <c r="T133" s="143" t="s">
        <v>5</v>
      </c>
      <c r="U133" s="40" t="s">
        <v>37</v>
      </c>
      <c r="V133" s="144">
        <v>0</v>
      </c>
      <c r="W133" s="144">
        <f t="shared" si="1"/>
        <v>0</v>
      </c>
      <c r="X133" s="144">
        <v>0</v>
      </c>
      <c r="Y133" s="144">
        <f t="shared" si="2"/>
        <v>0</v>
      </c>
      <c r="Z133" s="144">
        <v>0</v>
      </c>
      <c r="AA133" s="145">
        <f t="shared" si="3"/>
        <v>0</v>
      </c>
      <c r="AR133" s="18" t="s">
        <v>146</v>
      </c>
      <c r="AT133" s="18" t="s">
        <v>198</v>
      </c>
      <c r="AU133" s="18" t="s">
        <v>70</v>
      </c>
      <c r="AY133" s="18" t="s">
        <v>130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8" t="s">
        <v>136</v>
      </c>
      <c r="BK133" s="147">
        <f t="shared" si="9"/>
        <v>0</v>
      </c>
      <c r="BL133" s="18" t="s">
        <v>135</v>
      </c>
      <c r="BM133" s="18" t="s">
        <v>218</v>
      </c>
    </row>
    <row r="134" spans="2:65" s="1" customFormat="1" ht="16.5" customHeight="1">
      <c r="B134" s="137"/>
      <c r="C134" s="148" t="s">
        <v>245</v>
      </c>
      <c r="D134" s="148" t="s">
        <v>198</v>
      </c>
      <c r="E134" s="149" t="s">
        <v>344</v>
      </c>
      <c r="F134" s="203" t="s">
        <v>345</v>
      </c>
      <c r="G134" s="203"/>
      <c r="H134" s="203"/>
      <c r="I134" s="203"/>
      <c r="J134" s="150" t="s">
        <v>165</v>
      </c>
      <c r="K134" s="151">
        <v>2</v>
      </c>
      <c r="L134" s="204">
        <v>0</v>
      </c>
      <c r="M134" s="204"/>
      <c r="N134" s="204">
        <f t="shared" si="0"/>
        <v>0</v>
      </c>
      <c r="O134" s="202"/>
      <c r="P134" s="202"/>
      <c r="Q134" s="202"/>
      <c r="R134" s="142"/>
      <c r="T134" s="143" t="s">
        <v>5</v>
      </c>
      <c r="U134" s="40" t="s">
        <v>37</v>
      </c>
      <c r="V134" s="144">
        <v>0</v>
      </c>
      <c r="W134" s="144">
        <f t="shared" si="1"/>
        <v>0</v>
      </c>
      <c r="X134" s="144">
        <v>0</v>
      </c>
      <c r="Y134" s="144">
        <f t="shared" si="2"/>
        <v>0</v>
      </c>
      <c r="Z134" s="144">
        <v>0</v>
      </c>
      <c r="AA134" s="145">
        <f t="shared" si="3"/>
        <v>0</v>
      </c>
      <c r="AR134" s="18" t="s">
        <v>146</v>
      </c>
      <c r="AT134" s="18" t="s">
        <v>198</v>
      </c>
      <c r="AU134" s="18" t="s">
        <v>70</v>
      </c>
      <c r="AY134" s="18" t="s">
        <v>130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8" t="s">
        <v>136</v>
      </c>
      <c r="BK134" s="147">
        <f t="shared" si="9"/>
        <v>0</v>
      </c>
      <c r="BL134" s="18" t="s">
        <v>135</v>
      </c>
      <c r="BM134" s="18" t="s">
        <v>222</v>
      </c>
    </row>
    <row r="135" spans="2:65" s="1" customFormat="1" ht="16.5" customHeight="1">
      <c r="B135" s="137"/>
      <c r="C135" s="148" t="s">
        <v>173</v>
      </c>
      <c r="D135" s="148" t="s">
        <v>198</v>
      </c>
      <c r="E135" s="149" t="s">
        <v>346</v>
      </c>
      <c r="F135" s="203" t="s">
        <v>347</v>
      </c>
      <c r="G135" s="203"/>
      <c r="H135" s="203"/>
      <c r="I135" s="203"/>
      <c r="J135" s="150" t="s">
        <v>165</v>
      </c>
      <c r="K135" s="151">
        <v>38</v>
      </c>
      <c r="L135" s="204">
        <v>0</v>
      </c>
      <c r="M135" s="204"/>
      <c r="N135" s="204">
        <f t="shared" si="0"/>
        <v>0</v>
      </c>
      <c r="O135" s="202"/>
      <c r="P135" s="202"/>
      <c r="Q135" s="202"/>
      <c r="R135" s="142"/>
      <c r="T135" s="143" t="s">
        <v>5</v>
      </c>
      <c r="U135" s="40" t="s">
        <v>37</v>
      </c>
      <c r="V135" s="144">
        <v>0</v>
      </c>
      <c r="W135" s="144">
        <f t="shared" si="1"/>
        <v>0</v>
      </c>
      <c r="X135" s="144">
        <v>0</v>
      </c>
      <c r="Y135" s="144">
        <f t="shared" si="2"/>
        <v>0</v>
      </c>
      <c r="Z135" s="144">
        <v>0</v>
      </c>
      <c r="AA135" s="145">
        <f t="shared" si="3"/>
        <v>0</v>
      </c>
      <c r="AR135" s="18" t="s">
        <v>146</v>
      </c>
      <c r="AT135" s="18" t="s">
        <v>198</v>
      </c>
      <c r="AU135" s="18" t="s">
        <v>70</v>
      </c>
      <c r="AY135" s="18" t="s">
        <v>130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8" t="s">
        <v>136</v>
      </c>
      <c r="BK135" s="147">
        <f t="shared" si="9"/>
        <v>0</v>
      </c>
      <c r="BL135" s="18" t="s">
        <v>135</v>
      </c>
      <c r="BM135" s="18" t="s">
        <v>226</v>
      </c>
    </row>
    <row r="136" spans="2:65" s="1" customFormat="1" ht="16.5" customHeight="1">
      <c r="B136" s="137"/>
      <c r="C136" s="148" t="s">
        <v>177</v>
      </c>
      <c r="D136" s="148" t="s">
        <v>198</v>
      </c>
      <c r="E136" s="149" t="s">
        <v>348</v>
      </c>
      <c r="F136" s="203" t="s">
        <v>349</v>
      </c>
      <c r="G136" s="203"/>
      <c r="H136" s="203"/>
      <c r="I136" s="203"/>
      <c r="J136" s="150" t="s">
        <v>165</v>
      </c>
      <c r="K136" s="151">
        <v>35</v>
      </c>
      <c r="L136" s="204">
        <v>0</v>
      </c>
      <c r="M136" s="204"/>
      <c r="N136" s="204">
        <f t="shared" si="0"/>
        <v>0</v>
      </c>
      <c r="O136" s="202"/>
      <c r="P136" s="202"/>
      <c r="Q136" s="202"/>
      <c r="R136" s="142"/>
      <c r="T136" s="143" t="s">
        <v>5</v>
      </c>
      <c r="U136" s="40" t="s">
        <v>37</v>
      </c>
      <c r="V136" s="144">
        <v>0</v>
      </c>
      <c r="W136" s="144">
        <f t="shared" si="1"/>
        <v>0</v>
      </c>
      <c r="X136" s="144">
        <v>0</v>
      </c>
      <c r="Y136" s="144">
        <f t="shared" si="2"/>
        <v>0</v>
      </c>
      <c r="Z136" s="144">
        <v>0</v>
      </c>
      <c r="AA136" s="145">
        <f t="shared" si="3"/>
        <v>0</v>
      </c>
      <c r="AR136" s="18" t="s">
        <v>146</v>
      </c>
      <c r="AT136" s="18" t="s">
        <v>198</v>
      </c>
      <c r="AU136" s="18" t="s">
        <v>70</v>
      </c>
      <c r="AY136" s="18" t="s">
        <v>130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8" t="s">
        <v>136</v>
      </c>
      <c r="BK136" s="147">
        <f t="shared" si="9"/>
        <v>0</v>
      </c>
      <c r="BL136" s="18" t="s">
        <v>135</v>
      </c>
      <c r="BM136" s="18" t="s">
        <v>229</v>
      </c>
    </row>
    <row r="137" spans="2:65" s="1" customFormat="1" ht="16.5" customHeight="1">
      <c r="B137" s="137"/>
      <c r="C137" s="148" t="s">
        <v>180</v>
      </c>
      <c r="D137" s="148" t="s">
        <v>198</v>
      </c>
      <c r="E137" s="149" t="s">
        <v>350</v>
      </c>
      <c r="F137" s="203" t="s">
        <v>351</v>
      </c>
      <c r="G137" s="203"/>
      <c r="H137" s="203"/>
      <c r="I137" s="203"/>
      <c r="J137" s="150" t="s">
        <v>165</v>
      </c>
      <c r="K137" s="151">
        <v>3</v>
      </c>
      <c r="L137" s="204">
        <v>0</v>
      </c>
      <c r="M137" s="204"/>
      <c r="N137" s="204">
        <f t="shared" si="0"/>
        <v>0</v>
      </c>
      <c r="O137" s="202"/>
      <c r="P137" s="202"/>
      <c r="Q137" s="202"/>
      <c r="R137" s="142"/>
      <c r="T137" s="143" t="s">
        <v>5</v>
      </c>
      <c r="U137" s="40" t="s">
        <v>37</v>
      </c>
      <c r="V137" s="144">
        <v>0</v>
      </c>
      <c r="W137" s="144">
        <f t="shared" si="1"/>
        <v>0</v>
      </c>
      <c r="X137" s="144">
        <v>0</v>
      </c>
      <c r="Y137" s="144">
        <f t="shared" si="2"/>
        <v>0</v>
      </c>
      <c r="Z137" s="144">
        <v>0</v>
      </c>
      <c r="AA137" s="145">
        <f t="shared" si="3"/>
        <v>0</v>
      </c>
      <c r="AR137" s="18" t="s">
        <v>146</v>
      </c>
      <c r="AT137" s="18" t="s">
        <v>198</v>
      </c>
      <c r="AU137" s="18" t="s">
        <v>70</v>
      </c>
      <c r="AY137" s="18" t="s">
        <v>130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8" t="s">
        <v>136</v>
      </c>
      <c r="BK137" s="147">
        <f t="shared" si="9"/>
        <v>0</v>
      </c>
      <c r="BL137" s="18" t="s">
        <v>135</v>
      </c>
      <c r="BM137" s="18" t="s">
        <v>234</v>
      </c>
    </row>
    <row r="138" spans="2:65" s="1" customFormat="1" ht="16.5" customHeight="1">
      <c r="B138" s="137"/>
      <c r="C138" s="148" t="s">
        <v>162</v>
      </c>
      <c r="D138" s="148" t="s">
        <v>198</v>
      </c>
      <c r="E138" s="149" t="s">
        <v>352</v>
      </c>
      <c r="F138" s="203" t="s">
        <v>353</v>
      </c>
      <c r="G138" s="203"/>
      <c r="H138" s="203"/>
      <c r="I138" s="203"/>
      <c r="J138" s="150" t="s">
        <v>165</v>
      </c>
      <c r="K138" s="151">
        <v>10</v>
      </c>
      <c r="L138" s="204">
        <v>0</v>
      </c>
      <c r="M138" s="204"/>
      <c r="N138" s="204">
        <f t="shared" si="0"/>
        <v>0</v>
      </c>
      <c r="O138" s="202"/>
      <c r="P138" s="202"/>
      <c r="Q138" s="202"/>
      <c r="R138" s="142"/>
      <c r="T138" s="143" t="s">
        <v>5</v>
      </c>
      <c r="U138" s="40" t="s">
        <v>37</v>
      </c>
      <c r="V138" s="144">
        <v>0</v>
      </c>
      <c r="W138" s="144">
        <f t="shared" si="1"/>
        <v>0</v>
      </c>
      <c r="X138" s="144">
        <v>0</v>
      </c>
      <c r="Y138" s="144">
        <f t="shared" si="2"/>
        <v>0</v>
      </c>
      <c r="Z138" s="144">
        <v>0</v>
      </c>
      <c r="AA138" s="145">
        <f t="shared" si="3"/>
        <v>0</v>
      </c>
      <c r="AR138" s="18" t="s">
        <v>146</v>
      </c>
      <c r="AT138" s="18" t="s">
        <v>198</v>
      </c>
      <c r="AU138" s="18" t="s">
        <v>70</v>
      </c>
      <c r="AY138" s="18" t="s">
        <v>130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8" t="s">
        <v>136</v>
      </c>
      <c r="BK138" s="147">
        <f t="shared" si="9"/>
        <v>0</v>
      </c>
      <c r="BL138" s="18" t="s">
        <v>135</v>
      </c>
      <c r="BM138" s="18" t="s">
        <v>237</v>
      </c>
    </row>
    <row r="139" spans="2:65" s="1" customFormat="1" ht="16.5" customHeight="1">
      <c r="B139" s="137"/>
      <c r="C139" s="148" t="s">
        <v>166</v>
      </c>
      <c r="D139" s="148" t="s">
        <v>198</v>
      </c>
      <c r="E139" s="149" t="s">
        <v>354</v>
      </c>
      <c r="F139" s="203" t="s">
        <v>355</v>
      </c>
      <c r="G139" s="203"/>
      <c r="H139" s="203"/>
      <c r="I139" s="203"/>
      <c r="J139" s="150" t="s">
        <v>165</v>
      </c>
      <c r="K139" s="151">
        <v>6</v>
      </c>
      <c r="L139" s="204">
        <v>0</v>
      </c>
      <c r="M139" s="204"/>
      <c r="N139" s="204">
        <f t="shared" si="0"/>
        <v>0</v>
      </c>
      <c r="O139" s="202"/>
      <c r="P139" s="202"/>
      <c r="Q139" s="202"/>
      <c r="R139" s="142"/>
      <c r="T139" s="143" t="s">
        <v>5</v>
      </c>
      <c r="U139" s="40" t="s">
        <v>37</v>
      </c>
      <c r="V139" s="144">
        <v>0</v>
      </c>
      <c r="W139" s="144">
        <f t="shared" si="1"/>
        <v>0</v>
      </c>
      <c r="X139" s="144">
        <v>0</v>
      </c>
      <c r="Y139" s="144">
        <f t="shared" si="2"/>
        <v>0</v>
      </c>
      <c r="Z139" s="144">
        <v>0</v>
      </c>
      <c r="AA139" s="145">
        <f t="shared" si="3"/>
        <v>0</v>
      </c>
      <c r="AR139" s="18" t="s">
        <v>146</v>
      </c>
      <c r="AT139" s="18" t="s">
        <v>198</v>
      </c>
      <c r="AU139" s="18" t="s">
        <v>70</v>
      </c>
      <c r="AY139" s="18" t="s">
        <v>130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8" t="s">
        <v>136</v>
      </c>
      <c r="BK139" s="147">
        <f t="shared" si="9"/>
        <v>0</v>
      </c>
      <c r="BL139" s="18" t="s">
        <v>135</v>
      </c>
      <c r="BM139" s="18" t="s">
        <v>241</v>
      </c>
    </row>
    <row r="140" spans="2:65" s="1" customFormat="1" ht="25.5" customHeight="1">
      <c r="B140" s="137"/>
      <c r="C140" s="148" t="s">
        <v>169</v>
      </c>
      <c r="D140" s="148" t="s">
        <v>198</v>
      </c>
      <c r="E140" s="149" t="s">
        <v>356</v>
      </c>
      <c r="F140" s="203" t="s">
        <v>357</v>
      </c>
      <c r="G140" s="203"/>
      <c r="H140" s="203"/>
      <c r="I140" s="203"/>
      <c r="J140" s="150" t="s">
        <v>165</v>
      </c>
      <c r="K140" s="151">
        <v>12</v>
      </c>
      <c r="L140" s="204">
        <v>0</v>
      </c>
      <c r="M140" s="204"/>
      <c r="N140" s="204">
        <f t="shared" si="0"/>
        <v>0</v>
      </c>
      <c r="O140" s="202"/>
      <c r="P140" s="202"/>
      <c r="Q140" s="202"/>
      <c r="R140" s="142"/>
      <c r="T140" s="143" t="s">
        <v>5</v>
      </c>
      <c r="U140" s="40" t="s">
        <v>37</v>
      </c>
      <c r="V140" s="144">
        <v>0</v>
      </c>
      <c r="W140" s="144">
        <f t="shared" si="1"/>
        <v>0</v>
      </c>
      <c r="X140" s="144">
        <v>0</v>
      </c>
      <c r="Y140" s="144">
        <f t="shared" si="2"/>
        <v>0</v>
      </c>
      <c r="Z140" s="144">
        <v>0</v>
      </c>
      <c r="AA140" s="145">
        <f t="shared" si="3"/>
        <v>0</v>
      </c>
      <c r="AR140" s="18" t="s">
        <v>146</v>
      </c>
      <c r="AT140" s="18" t="s">
        <v>198</v>
      </c>
      <c r="AU140" s="18" t="s">
        <v>70</v>
      </c>
      <c r="AY140" s="18" t="s">
        <v>130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8" t="s">
        <v>136</v>
      </c>
      <c r="BK140" s="147">
        <f t="shared" si="9"/>
        <v>0</v>
      </c>
      <c r="BL140" s="18" t="s">
        <v>135</v>
      </c>
      <c r="BM140" s="18" t="s">
        <v>244</v>
      </c>
    </row>
    <row r="141" spans="2:65" s="1" customFormat="1" ht="25.5" customHeight="1">
      <c r="B141" s="137"/>
      <c r="C141" s="148" t="s">
        <v>190</v>
      </c>
      <c r="D141" s="148" t="s">
        <v>198</v>
      </c>
      <c r="E141" s="149" t="s">
        <v>358</v>
      </c>
      <c r="F141" s="203" t="s">
        <v>280</v>
      </c>
      <c r="G141" s="203"/>
      <c r="H141" s="203"/>
      <c r="I141" s="203"/>
      <c r="J141" s="150" t="s">
        <v>221</v>
      </c>
      <c r="K141" s="151">
        <v>40</v>
      </c>
      <c r="L141" s="204">
        <v>0</v>
      </c>
      <c r="M141" s="204"/>
      <c r="N141" s="204">
        <f t="shared" si="0"/>
        <v>0</v>
      </c>
      <c r="O141" s="202"/>
      <c r="P141" s="202"/>
      <c r="Q141" s="202"/>
      <c r="R141" s="142"/>
      <c r="T141" s="143" t="s">
        <v>5</v>
      </c>
      <c r="U141" s="40" t="s">
        <v>37</v>
      </c>
      <c r="V141" s="144">
        <v>0</v>
      </c>
      <c r="W141" s="144">
        <f t="shared" si="1"/>
        <v>0</v>
      </c>
      <c r="X141" s="144">
        <v>0</v>
      </c>
      <c r="Y141" s="144">
        <f t="shared" si="2"/>
        <v>0</v>
      </c>
      <c r="Z141" s="144">
        <v>0</v>
      </c>
      <c r="AA141" s="145">
        <f t="shared" si="3"/>
        <v>0</v>
      </c>
      <c r="AR141" s="18" t="s">
        <v>146</v>
      </c>
      <c r="AT141" s="18" t="s">
        <v>198</v>
      </c>
      <c r="AU141" s="18" t="s">
        <v>70</v>
      </c>
      <c r="AY141" s="18" t="s">
        <v>130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8" t="s">
        <v>136</v>
      </c>
      <c r="BK141" s="147">
        <f t="shared" si="9"/>
        <v>0</v>
      </c>
      <c r="BL141" s="18" t="s">
        <v>135</v>
      </c>
      <c r="BM141" s="18" t="s">
        <v>248</v>
      </c>
    </row>
    <row r="142" spans="2:65" s="1" customFormat="1" ht="16.5" customHeight="1">
      <c r="B142" s="137"/>
      <c r="C142" s="148" t="s">
        <v>204</v>
      </c>
      <c r="D142" s="148" t="s">
        <v>198</v>
      </c>
      <c r="E142" s="149" t="s">
        <v>359</v>
      </c>
      <c r="F142" s="203" t="s">
        <v>292</v>
      </c>
      <c r="G142" s="203"/>
      <c r="H142" s="203"/>
      <c r="I142" s="203"/>
      <c r="J142" s="150" t="s">
        <v>221</v>
      </c>
      <c r="K142" s="151">
        <v>20</v>
      </c>
      <c r="L142" s="204">
        <v>0</v>
      </c>
      <c r="M142" s="204"/>
      <c r="N142" s="204">
        <f t="shared" ref="N142:N170" si="10">ROUND(L142*K142,3)</f>
        <v>0</v>
      </c>
      <c r="O142" s="202"/>
      <c r="P142" s="202"/>
      <c r="Q142" s="202"/>
      <c r="R142" s="142"/>
      <c r="T142" s="143" t="s">
        <v>5</v>
      </c>
      <c r="U142" s="40" t="s">
        <v>37</v>
      </c>
      <c r="V142" s="144">
        <v>0</v>
      </c>
      <c r="W142" s="144">
        <f t="shared" ref="W142:W170" si="11">V142*K142</f>
        <v>0</v>
      </c>
      <c r="X142" s="144">
        <v>0</v>
      </c>
      <c r="Y142" s="144">
        <f t="shared" ref="Y142:Y170" si="12">X142*K142</f>
        <v>0</v>
      </c>
      <c r="Z142" s="144">
        <v>0</v>
      </c>
      <c r="AA142" s="145">
        <f t="shared" ref="AA142:AA170" si="13">Z142*K142</f>
        <v>0</v>
      </c>
      <c r="AR142" s="18" t="s">
        <v>146</v>
      </c>
      <c r="AT142" s="18" t="s">
        <v>198</v>
      </c>
      <c r="AU142" s="18" t="s">
        <v>70</v>
      </c>
      <c r="AY142" s="18" t="s">
        <v>130</v>
      </c>
      <c r="BE142" s="146">
        <f t="shared" ref="BE142:BE170" si="14">IF(U142="základná",N142,0)</f>
        <v>0</v>
      </c>
      <c r="BF142" s="146">
        <f t="shared" ref="BF142:BF170" si="15">IF(U142="znížená",N142,0)</f>
        <v>0</v>
      </c>
      <c r="BG142" s="146">
        <f t="shared" ref="BG142:BG170" si="16">IF(U142="zákl. prenesená",N142,0)</f>
        <v>0</v>
      </c>
      <c r="BH142" s="146">
        <f t="shared" ref="BH142:BH170" si="17">IF(U142="zníž. prenesená",N142,0)</f>
        <v>0</v>
      </c>
      <c r="BI142" s="146">
        <f t="shared" ref="BI142:BI170" si="18">IF(U142="nulová",N142,0)</f>
        <v>0</v>
      </c>
      <c r="BJ142" s="18" t="s">
        <v>136</v>
      </c>
      <c r="BK142" s="147">
        <f t="shared" ref="BK142:BK170" si="19">ROUND(L142*K142,3)</f>
        <v>0</v>
      </c>
      <c r="BL142" s="18" t="s">
        <v>135</v>
      </c>
      <c r="BM142" s="18" t="s">
        <v>251</v>
      </c>
    </row>
    <row r="143" spans="2:65" s="1" customFormat="1" ht="16.5" customHeight="1">
      <c r="B143" s="137"/>
      <c r="C143" s="148" t="s">
        <v>360</v>
      </c>
      <c r="D143" s="148" t="s">
        <v>198</v>
      </c>
      <c r="E143" s="149" t="s">
        <v>361</v>
      </c>
      <c r="F143" s="203" t="s">
        <v>362</v>
      </c>
      <c r="G143" s="203"/>
      <c r="H143" s="203"/>
      <c r="I143" s="203"/>
      <c r="J143" s="150" t="s">
        <v>233</v>
      </c>
      <c r="K143" s="151">
        <v>3</v>
      </c>
      <c r="L143" s="204">
        <v>0</v>
      </c>
      <c r="M143" s="204"/>
      <c r="N143" s="204">
        <f t="shared" si="10"/>
        <v>0</v>
      </c>
      <c r="O143" s="202"/>
      <c r="P143" s="202"/>
      <c r="Q143" s="202"/>
      <c r="R143" s="142"/>
      <c r="T143" s="143" t="s">
        <v>5</v>
      </c>
      <c r="U143" s="40" t="s">
        <v>37</v>
      </c>
      <c r="V143" s="144">
        <v>0</v>
      </c>
      <c r="W143" s="144">
        <f t="shared" si="11"/>
        <v>0</v>
      </c>
      <c r="X143" s="144">
        <v>0</v>
      </c>
      <c r="Y143" s="144">
        <f t="shared" si="12"/>
        <v>0</v>
      </c>
      <c r="Z143" s="144">
        <v>0</v>
      </c>
      <c r="AA143" s="145">
        <f t="shared" si="13"/>
        <v>0</v>
      </c>
      <c r="AR143" s="18" t="s">
        <v>146</v>
      </c>
      <c r="AT143" s="18" t="s">
        <v>198</v>
      </c>
      <c r="AU143" s="18" t="s">
        <v>70</v>
      </c>
      <c r="AY143" s="18" t="s">
        <v>130</v>
      </c>
      <c r="BE143" s="146">
        <f t="shared" si="14"/>
        <v>0</v>
      </c>
      <c r="BF143" s="146">
        <f t="shared" si="15"/>
        <v>0</v>
      </c>
      <c r="BG143" s="146">
        <f t="shared" si="16"/>
        <v>0</v>
      </c>
      <c r="BH143" s="146">
        <f t="shared" si="17"/>
        <v>0</v>
      </c>
      <c r="BI143" s="146">
        <f t="shared" si="18"/>
        <v>0</v>
      </c>
      <c r="BJ143" s="18" t="s">
        <v>136</v>
      </c>
      <c r="BK143" s="147">
        <f t="shared" si="19"/>
        <v>0</v>
      </c>
      <c r="BL143" s="18" t="s">
        <v>135</v>
      </c>
      <c r="BM143" s="18" t="s">
        <v>363</v>
      </c>
    </row>
    <row r="144" spans="2:65" s="1" customFormat="1" ht="16.5" customHeight="1">
      <c r="B144" s="137"/>
      <c r="C144" s="138" t="s">
        <v>248</v>
      </c>
      <c r="D144" s="138" t="s">
        <v>131</v>
      </c>
      <c r="E144" s="139" t="s">
        <v>364</v>
      </c>
      <c r="F144" s="201" t="s">
        <v>341</v>
      </c>
      <c r="G144" s="201"/>
      <c r="H144" s="201"/>
      <c r="I144" s="201"/>
      <c r="J144" s="140" t="s">
        <v>165</v>
      </c>
      <c r="K144" s="141">
        <v>112</v>
      </c>
      <c r="L144" s="204">
        <v>0</v>
      </c>
      <c r="M144" s="204"/>
      <c r="N144" s="202">
        <f t="shared" si="10"/>
        <v>0</v>
      </c>
      <c r="O144" s="202"/>
      <c r="P144" s="202"/>
      <c r="Q144" s="202"/>
      <c r="R144" s="142"/>
      <c r="T144" s="143" t="s">
        <v>5</v>
      </c>
      <c r="U144" s="40" t="s">
        <v>37</v>
      </c>
      <c r="V144" s="144">
        <v>0</v>
      </c>
      <c r="W144" s="144">
        <f t="shared" si="11"/>
        <v>0</v>
      </c>
      <c r="X144" s="144">
        <v>0</v>
      </c>
      <c r="Y144" s="144">
        <f t="shared" si="12"/>
        <v>0</v>
      </c>
      <c r="Z144" s="144">
        <v>0</v>
      </c>
      <c r="AA144" s="145">
        <f t="shared" si="13"/>
        <v>0</v>
      </c>
      <c r="AR144" s="18" t="s">
        <v>135</v>
      </c>
      <c r="AT144" s="18" t="s">
        <v>131</v>
      </c>
      <c r="AU144" s="18" t="s">
        <v>70</v>
      </c>
      <c r="AY144" s="18" t="s">
        <v>130</v>
      </c>
      <c r="BE144" s="146">
        <f t="shared" si="14"/>
        <v>0</v>
      </c>
      <c r="BF144" s="146">
        <f t="shared" si="15"/>
        <v>0</v>
      </c>
      <c r="BG144" s="146">
        <f t="shared" si="16"/>
        <v>0</v>
      </c>
      <c r="BH144" s="146">
        <f t="shared" si="17"/>
        <v>0</v>
      </c>
      <c r="BI144" s="146">
        <f t="shared" si="18"/>
        <v>0</v>
      </c>
      <c r="BJ144" s="18" t="s">
        <v>136</v>
      </c>
      <c r="BK144" s="147">
        <f t="shared" si="19"/>
        <v>0</v>
      </c>
      <c r="BL144" s="18" t="s">
        <v>135</v>
      </c>
      <c r="BM144" s="18" t="s">
        <v>365</v>
      </c>
    </row>
    <row r="145" spans="2:65" s="1" customFormat="1" ht="25.5" customHeight="1">
      <c r="B145" s="137"/>
      <c r="C145" s="138" t="s">
        <v>255</v>
      </c>
      <c r="D145" s="138" t="s">
        <v>131</v>
      </c>
      <c r="E145" s="139" t="s">
        <v>366</v>
      </c>
      <c r="F145" s="201" t="s">
        <v>367</v>
      </c>
      <c r="G145" s="201"/>
      <c r="H145" s="201"/>
      <c r="I145" s="201"/>
      <c r="J145" s="140" t="s">
        <v>221</v>
      </c>
      <c r="K145" s="141">
        <v>600</v>
      </c>
      <c r="L145" s="204">
        <v>0</v>
      </c>
      <c r="M145" s="204"/>
      <c r="N145" s="202">
        <f t="shared" si="10"/>
        <v>0</v>
      </c>
      <c r="O145" s="202"/>
      <c r="P145" s="202"/>
      <c r="Q145" s="202"/>
      <c r="R145" s="142"/>
      <c r="T145" s="143" t="s">
        <v>5</v>
      </c>
      <c r="U145" s="40" t="s">
        <v>37</v>
      </c>
      <c r="V145" s="144">
        <v>0</v>
      </c>
      <c r="W145" s="144">
        <f t="shared" si="11"/>
        <v>0</v>
      </c>
      <c r="X145" s="144">
        <v>0</v>
      </c>
      <c r="Y145" s="144">
        <f t="shared" si="12"/>
        <v>0</v>
      </c>
      <c r="Z145" s="144">
        <v>0</v>
      </c>
      <c r="AA145" s="145">
        <f t="shared" si="13"/>
        <v>0</v>
      </c>
      <c r="AR145" s="18" t="s">
        <v>135</v>
      </c>
      <c r="AT145" s="18" t="s">
        <v>131</v>
      </c>
      <c r="AU145" s="18" t="s">
        <v>70</v>
      </c>
      <c r="AY145" s="18" t="s">
        <v>130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8" t="s">
        <v>136</v>
      </c>
      <c r="BK145" s="147">
        <f t="shared" si="19"/>
        <v>0</v>
      </c>
      <c r="BL145" s="18" t="s">
        <v>135</v>
      </c>
      <c r="BM145" s="18" t="s">
        <v>368</v>
      </c>
    </row>
    <row r="146" spans="2:65" s="1" customFormat="1" ht="25.5" customHeight="1">
      <c r="B146" s="137"/>
      <c r="C146" s="138" t="s">
        <v>369</v>
      </c>
      <c r="D146" s="138" t="s">
        <v>131</v>
      </c>
      <c r="E146" s="139" t="s">
        <v>370</v>
      </c>
      <c r="F146" s="201" t="s">
        <v>371</v>
      </c>
      <c r="G146" s="201"/>
      <c r="H146" s="201"/>
      <c r="I146" s="201"/>
      <c r="J146" s="140" t="s">
        <v>165</v>
      </c>
      <c r="K146" s="141">
        <v>150</v>
      </c>
      <c r="L146" s="204">
        <v>0</v>
      </c>
      <c r="M146" s="204"/>
      <c r="N146" s="202">
        <f t="shared" si="10"/>
        <v>0</v>
      </c>
      <c r="O146" s="202"/>
      <c r="P146" s="202"/>
      <c r="Q146" s="202"/>
      <c r="R146" s="142"/>
      <c r="T146" s="143" t="s">
        <v>5</v>
      </c>
      <c r="U146" s="40" t="s">
        <v>37</v>
      </c>
      <c r="V146" s="144">
        <v>0</v>
      </c>
      <c r="W146" s="144">
        <f t="shared" si="11"/>
        <v>0</v>
      </c>
      <c r="X146" s="144">
        <v>0</v>
      </c>
      <c r="Y146" s="144">
        <f t="shared" si="12"/>
        <v>0</v>
      </c>
      <c r="Z146" s="144">
        <v>0</v>
      </c>
      <c r="AA146" s="145">
        <f t="shared" si="13"/>
        <v>0</v>
      </c>
      <c r="AR146" s="18" t="s">
        <v>135</v>
      </c>
      <c r="AT146" s="18" t="s">
        <v>131</v>
      </c>
      <c r="AU146" s="18" t="s">
        <v>70</v>
      </c>
      <c r="AY146" s="18" t="s">
        <v>130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8" t="s">
        <v>136</v>
      </c>
      <c r="BK146" s="147">
        <f t="shared" si="19"/>
        <v>0</v>
      </c>
      <c r="BL146" s="18" t="s">
        <v>135</v>
      </c>
      <c r="BM146" s="18" t="s">
        <v>372</v>
      </c>
    </row>
    <row r="147" spans="2:65" s="1" customFormat="1" ht="25.5" customHeight="1">
      <c r="B147" s="137"/>
      <c r="C147" s="138" t="s">
        <v>234</v>
      </c>
      <c r="D147" s="138" t="s">
        <v>131</v>
      </c>
      <c r="E147" s="139" t="s">
        <v>373</v>
      </c>
      <c r="F147" s="201" t="s">
        <v>374</v>
      </c>
      <c r="G147" s="201"/>
      <c r="H147" s="201"/>
      <c r="I147" s="201"/>
      <c r="J147" s="140" t="s">
        <v>165</v>
      </c>
      <c r="K147" s="141">
        <v>10</v>
      </c>
      <c r="L147" s="204">
        <v>0</v>
      </c>
      <c r="M147" s="204"/>
      <c r="N147" s="202">
        <f t="shared" si="10"/>
        <v>0</v>
      </c>
      <c r="O147" s="202"/>
      <c r="P147" s="202"/>
      <c r="Q147" s="202"/>
      <c r="R147" s="142"/>
      <c r="T147" s="143" t="s">
        <v>5</v>
      </c>
      <c r="U147" s="40" t="s">
        <v>37</v>
      </c>
      <c r="V147" s="144">
        <v>0</v>
      </c>
      <c r="W147" s="144">
        <f t="shared" si="11"/>
        <v>0</v>
      </c>
      <c r="X147" s="144">
        <v>0</v>
      </c>
      <c r="Y147" s="144">
        <f t="shared" si="12"/>
        <v>0</v>
      </c>
      <c r="Z147" s="144">
        <v>0</v>
      </c>
      <c r="AA147" s="145">
        <f t="shared" si="13"/>
        <v>0</v>
      </c>
      <c r="AR147" s="18" t="s">
        <v>135</v>
      </c>
      <c r="AT147" s="18" t="s">
        <v>131</v>
      </c>
      <c r="AU147" s="18" t="s">
        <v>70</v>
      </c>
      <c r="AY147" s="18" t="s">
        <v>130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8" t="s">
        <v>136</v>
      </c>
      <c r="BK147" s="147">
        <f t="shared" si="19"/>
        <v>0</v>
      </c>
      <c r="BL147" s="18" t="s">
        <v>135</v>
      </c>
      <c r="BM147" s="18" t="s">
        <v>375</v>
      </c>
    </row>
    <row r="148" spans="2:65" s="1" customFormat="1" ht="16.5" customHeight="1">
      <c r="B148" s="137"/>
      <c r="C148" s="138" t="s">
        <v>376</v>
      </c>
      <c r="D148" s="138" t="s">
        <v>131</v>
      </c>
      <c r="E148" s="139" t="s">
        <v>377</v>
      </c>
      <c r="F148" s="201" t="s">
        <v>327</v>
      </c>
      <c r="G148" s="201"/>
      <c r="H148" s="201"/>
      <c r="I148" s="201"/>
      <c r="J148" s="140" t="s">
        <v>165</v>
      </c>
      <c r="K148" s="141">
        <v>15</v>
      </c>
      <c r="L148" s="204">
        <v>0</v>
      </c>
      <c r="M148" s="204"/>
      <c r="N148" s="202">
        <f t="shared" si="10"/>
        <v>0</v>
      </c>
      <c r="O148" s="202"/>
      <c r="P148" s="202"/>
      <c r="Q148" s="202"/>
      <c r="R148" s="142"/>
      <c r="T148" s="143" t="s">
        <v>5</v>
      </c>
      <c r="U148" s="40" t="s">
        <v>37</v>
      </c>
      <c r="V148" s="144">
        <v>0</v>
      </c>
      <c r="W148" s="144">
        <f t="shared" si="11"/>
        <v>0</v>
      </c>
      <c r="X148" s="144">
        <v>0</v>
      </c>
      <c r="Y148" s="144">
        <f t="shared" si="12"/>
        <v>0</v>
      </c>
      <c r="Z148" s="144">
        <v>0</v>
      </c>
      <c r="AA148" s="145">
        <f t="shared" si="13"/>
        <v>0</v>
      </c>
      <c r="AR148" s="18" t="s">
        <v>135</v>
      </c>
      <c r="AT148" s="18" t="s">
        <v>131</v>
      </c>
      <c r="AU148" s="18" t="s">
        <v>70</v>
      </c>
      <c r="AY148" s="18" t="s">
        <v>130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8" t="s">
        <v>136</v>
      </c>
      <c r="BK148" s="147">
        <f t="shared" si="19"/>
        <v>0</v>
      </c>
      <c r="BL148" s="18" t="s">
        <v>135</v>
      </c>
      <c r="BM148" s="18" t="s">
        <v>378</v>
      </c>
    </row>
    <row r="149" spans="2:65" s="1" customFormat="1" ht="16.5" customHeight="1">
      <c r="B149" s="137"/>
      <c r="C149" s="138" t="s">
        <v>237</v>
      </c>
      <c r="D149" s="138" t="s">
        <v>131</v>
      </c>
      <c r="E149" s="139" t="s">
        <v>379</v>
      </c>
      <c r="F149" s="201" t="s">
        <v>329</v>
      </c>
      <c r="G149" s="201"/>
      <c r="H149" s="201"/>
      <c r="I149" s="201"/>
      <c r="J149" s="140" t="s">
        <v>165</v>
      </c>
      <c r="K149" s="141">
        <v>2</v>
      </c>
      <c r="L149" s="204">
        <v>0</v>
      </c>
      <c r="M149" s="204"/>
      <c r="N149" s="202">
        <f t="shared" si="10"/>
        <v>0</v>
      </c>
      <c r="O149" s="202"/>
      <c r="P149" s="202"/>
      <c r="Q149" s="202"/>
      <c r="R149" s="142"/>
      <c r="T149" s="143" t="s">
        <v>5</v>
      </c>
      <c r="U149" s="40" t="s">
        <v>37</v>
      </c>
      <c r="V149" s="144">
        <v>0</v>
      </c>
      <c r="W149" s="144">
        <f t="shared" si="11"/>
        <v>0</v>
      </c>
      <c r="X149" s="144">
        <v>0</v>
      </c>
      <c r="Y149" s="144">
        <f t="shared" si="12"/>
        <v>0</v>
      </c>
      <c r="Z149" s="144">
        <v>0</v>
      </c>
      <c r="AA149" s="145">
        <f t="shared" si="13"/>
        <v>0</v>
      </c>
      <c r="AR149" s="18" t="s">
        <v>135</v>
      </c>
      <c r="AT149" s="18" t="s">
        <v>131</v>
      </c>
      <c r="AU149" s="18" t="s">
        <v>70</v>
      </c>
      <c r="AY149" s="18" t="s">
        <v>130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8" t="s">
        <v>136</v>
      </c>
      <c r="BK149" s="147">
        <f t="shared" si="19"/>
        <v>0</v>
      </c>
      <c r="BL149" s="18" t="s">
        <v>135</v>
      </c>
      <c r="BM149" s="18" t="s">
        <v>380</v>
      </c>
    </row>
    <row r="150" spans="2:65" s="1" customFormat="1" ht="16.5" customHeight="1">
      <c r="B150" s="137"/>
      <c r="C150" s="138" t="s">
        <v>241</v>
      </c>
      <c r="D150" s="138" t="s">
        <v>131</v>
      </c>
      <c r="E150" s="139" t="s">
        <v>381</v>
      </c>
      <c r="F150" s="201" t="s">
        <v>333</v>
      </c>
      <c r="G150" s="201"/>
      <c r="H150" s="201"/>
      <c r="I150" s="201"/>
      <c r="J150" s="140" t="s">
        <v>165</v>
      </c>
      <c r="K150" s="141">
        <v>11</v>
      </c>
      <c r="L150" s="204">
        <v>0</v>
      </c>
      <c r="M150" s="204"/>
      <c r="N150" s="202">
        <f t="shared" si="10"/>
        <v>0</v>
      </c>
      <c r="O150" s="202"/>
      <c r="P150" s="202"/>
      <c r="Q150" s="202"/>
      <c r="R150" s="142"/>
      <c r="T150" s="143" t="s">
        <v>5</v>
      </c>
      <c r="U150" s="40" t="s">
        <v>37</v>
      </c>
      <c r="V150" s="144">
        <v>0</v>
      </c>
      <c r="W150" s="144">
        <f t="shared" si="11"/>
        <v>0</v>
      </c>
      <c r="X150" s="144">
        <v>0</v>
      </c>
      <c r="Y150" s="144">
        <f t="shared" si="12"/>
        <v>0</v>
      </c>
      <c r="Z150" s="144">
        <v>0</v>
      </c>
      <c r="AA150" s="145">
        <f t="shared" si="13"/>
        <v>0</v>
      </c>
      <c r="AR150" s="18" t="s">
        <v>135</v>
      </c>
      <c r="AT150" s="18" t="s">
        <v>131</v>
      </c>
      <c r="AU150" s="18" t="s">
        <v>70</v>
      </c>
      <c r="AY150" s="18" t="s">
        <v>130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8" t="s">
        <v>136</v>
      </c>
      <c r="BK150" s="147">
        <f t="shared" si="19"/>
        <v>0</v>
      </c>
      <c r="BL150" s="18" t="s">
        <v>135</v>
      </c>
      <c r="BM150" s="18" t="s">
        <v>382</v>
      </c>
    </row>
    <row r="151" spans="2:65" s="1" customFormat="1" ht="16.5" customHeight="1">
      <c r="B151" s="137"/>
      <c r="C151" s="138" t="s">
        <v>383</v>
      </c>
      <c r="D151" s="138" t="s">
        <v>131</v>
      </c>
      <c r="E151" s="139" t="s">
        <v>384</v>
      </c>
      <c r="F151" s="201" t="s">
        <v>335</v>
      </c>
      <c r="G151" s="201"/>
      <c r="H151" s="201"/>
      <c r="I151" s="201"/>
      <c r="J151" s="140" t="s">
        <v>165</v>
      </c>
      <c r="K151" s="141">
        <v>3</v>
      </c>
      <c r="L151" s="204">
        <v>0</v>
      </c>
      <c r="M151" s="204"/>
      <c r="N151" s="202">
        <f t="shared" si="10"/>
        <v>0</v>
      </c>
      <c r="O151" s="202"/>
      <c r="P151" s="202"/>
      <c r="Q151" s="202"/>
      <c r="R151" s="142"/>
      <c r="T151" s="143" t="s">
        <v>5</v>
      </c>
      <c r="U151" s="40" t="s">
        <v>37</v>
      </c>
      <c r="V151" s="144">
        <v>0</v>
      </c>
      <c r="W151" s="144">
        <f t="shared" si="11"/>
        <v>0</v>
      </c>
      <c r="X151" s="144">
        <v>0</v>
      </c>
      <c r="Y151" s="144">
        <f t="shared" si="12"/>
        <v>0</v>
      </c>
      <c r="Z151" s="144">
        <v>0</v>
      </c>
      <c r="AA151" s="145">
        <f t="shared" si="13"/>
        <v>0</v>
      </c>
      <c r="AR151" s="18" t="s">
        <v>135</v>
      </c>
      <c r="AT151" s="18" t="s">
        <v>131</v>
      </c>
      <c r="AU151" s="18" t="s">
        <v>70</v>
      </c>
      <c r="AY151" s="18" t="s">
        <v>130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8" t="s">
        <v>136</v>
      </c>
      <c r="BK151" s="147">
        <f t="shared" si="19"/>
        <v>0</v>
      </c>
      <c r="BL151" s="18" t="s">
        <v>135</v>
      </c>
      <c r="BM151" s="18" t="s">
        <v>385</v>
      </c>
    </row>
    <row r="152" spans="2:65" s="1" customFormat="1" ht="16.5" customHeight="1">
      <c r="B152" s="137"/>
      <c r="C152" s="138" t="s">
        <v>244</v>
      </c>
      <c r="D152" s="138" t="s">
        <v>131</v>
      </c>
      <c r="E152" s="139" t="s">
        <v>386</v>
      </c>
      <c r="F152" s="201" t="s">
        <v>337</v>
      </c>
      <c r="G152" s="201"/>
      <c r="H152" s="201"/>
      <c r="I152" s="201"/>
      <c r="J152" s="140" t="s">
        <v>165</v>
      </c>
      <c r="K152" s="141">
        <v>76</v>
      </c>
      <c r="L152" s="204">
        <v>0</v>
      </c>
      <c r="M152" s="204"/>
      <c r="N152" s="202">
        <f t="shared" si="10"/>
        <v>0</v>
      </c>
      <c r="O152" s="202"/>
      <c r="P152" s="202"/>
      <c r="Q152" s="202"/>
      <c r="R152" s="142"/>
      <c r="T152" s="143" t="s">
        <v>5</v>
      </c>
      <c r="U152" s="40" t="s">
        <v>37</v>
      </c>
      <c r="V152" s="144">
        <v>0</v>
      </c>
      <c r="W152" s="144">
        <f t="shared" si="11"/>
        <v>0</v>
      </c>
      <c r="X152" s="144">
        <v>0</v>
      </c>
      <c r="Y152" s="144">
        <f t="shared" si="12"/>
        <v>0</v>
      </c>
      <c r="Z152" s="144">
        <v>0</v>
      </c>
      <c r="AA152" s="145">
        <f t="shared" si="13"/>
        <v>0</v>
      </c>
      <c r="AR152" s="18" t="s">
        <v>135</v>
      </c>
      <c r="AT152" s="18" t="s">
        <v>131</v>
      </c>
      <c r="AU152" s="18" t="s">
        <v>70</v>
      </c>
      <c r="AY152" s="18" t="s">
        <v>130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8" t="s">
        <v>136</v>
      </c>
      <c r="BK152" s="147">
        <f t="shared" si="19"/>
        <v>0</v>
      </c>
      <c r="BL152" s="18" t="s">
        <v>135</v>
      </c>
      <c r="BM152" s="18" t="s">
        <v>387</v>
      </c>
    </row>
    <row r="153" spans="2:65" s="1" customFormat="1" ht="16.5" customHeight="1">
      <c r="B153" s="137"/>
      <c r="C153" s="138" t="s">
        <v>211</v>
      </c>
      <c r="D153" s="138" t="s">
        <v>131</v>
      </c>
      <c r="E153" s="139" t="s">
        <v>388</v>
      </c>
      <c r="F153" s="201" t="s">
        <v>301</v>
      </c>
      <c r="G153" s="201"/>
      <c r="H153" s="201"/>
      <c r="I153" s="201"/>
      <c r="J153" s="140" t="s">
        <v>165</v>
      </c>
      <c r="K153" s="141">
        <v>1</v>
      </c>
      <c r="L153" s="204">
        <v>0</v>
      </c>
      <c r="M153" s="204"/>
      <c r="N153" s="202">
        <f t="shared" si="10"/>
        <v>0</v>
      </c>
      <c r="O153" s="202"/>
      <c r="P153" s="202"/>
      <c r="Q153" s="202"/>
      <c r="R153" s="142"/>
      <c r="T153" s="143" t="s">
        <v>5</v>
      </c>
      <c r="U153" s="40" t="s">
        <v>37</v>
      </c>
      <c r="V153" s="144">
        <v>0</v>
      </c>
      <c r="W153" s="144">
        <f t="shared" si="11"/>
        <v>0</v>
      </c>
      <c r="X153" s="144">
        <v>0</v>
      </c>
      <c r="Y153" s="144">
        <f t="shared" si="12"/>
        <v>0</v>
      </c>
      <c r="Z153" s="144">
        <v>0</v>
      </c>
      <c r="AA153" s="145">
        <f t="shared" si="13"/>
        <v>0</v>
      </c>
      <c r="AR153" s="18" t="s">
        <v>135</v>
      </c>
      <c r="AT153" s="18" t="s">
        <v>131</v>
      </c>
      <c r="AU153" s="18" t="s">
        <v>70</v>
      </c>
      <c r="AY153" s="18" t="s">
        <v>130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8" t="s">
        <v>136</v>
      </c>
      <c r="BK153" s="147">
        <f t="shared" si="19"/>
        <v>0</v>
      </c>
      <c r="BL153" s="18" t="s">
        <v>135</v>
      </c>
      <c r="BM153" s="18" t="s">
        <v>389</v>
      </c>
    </row>
    <row r="154" spans="2:65" s="1" customFormat="1" ht="16.5" customHeight="1">
      <c r="B154" s="137"/>
      <c r="C154" s="138" t="s">
        <v>251</v>
      </c>
      <c r="D154" s="138" t="s">
        <v>131</v>
      </c>
      <c r="E154" s="139" t="s">
        <v>390</v>
      </c>
      <c r="F154" s="201" t="s">
        <v>391</v>
      </c>
      <c r="G154" s="201"/>
      <c r="H154" s="201"/>
      <c r="I154" s="201"/>
      <c r="J154" s="140" t="s">
        <v>165</v>
      </c>
      <c r="K154" s="141">
        <v>104</v>
      </c>
      <c r="L154" s="204">
        <v>0</v>
      </c>
      <c r="M154" s="204"/>
      <c r="N154" s="202">
        <f t="shared" si="10"/>
        <v>0</v>
      </c>
      <c r="O154" s="202"/>
      <c r="P154" s="202"/>
      <c r="Q154" s="202"/>
      <c r="R154" s="142"/>
      <c r="T154" s="143" t="s">
        <v>5</v>
      </c>
      <c r="U154" s="40" t="s">
        <v>37</v>
      </c>
      <c r="V154" s="144">
        <v>0</v>
      </c>
      <c r="W154" s="144">
        <f t="shared" si="11"/>
        <v>0</v>
      </c>
      <c r="X154" s="144">
        <v>0</v>
      </c>
      <c r="Y154" s="144">
        <f t="shared" si="12"/>
        <v>0</v>
      </c>
      <c r="Z154" s="144">
        <v>0</v>
      </c>
      <c r="AA154" s="145">
        <f t="shared" si="13"/>
        <v>0</v>
      </c>
      <c r="AR154" s="18" t="s">
        <v>135</v>
      </c>
      <c r="AT154" s="18" t="s">
        <v>131</v>
      </c>
      <c r="AU154" s="18" t="s">
        <v>70</v>
      </c>
      <c r="AY154" s="18" t="s">
        <v>130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8" t="s">
        <v>136</v>
      </c>
      <c r="BK154" s="147">
        <f t="shared" si="19"/>
        <v>0</v>
      </c>
      <c r="BL154" s="18" t="s">
        <v>135</v>
      </c>
      <c r="BM154" s="18" t="s">
        <v>392</v>
      </c>
    </row>
    <row r="155" spans="2:65" s="1" customFormat="1" ht="16.5" customHeight="1">
      <c r="B155" s="137"/>
      <c r="C155" s="138" t="s">
        <v>393</v>
      </c>
      <c r="D155" s="138" t="s">
        <v>131</v>
      </c>
      <c r="E155" s="139" t="s">
        <v>394</v>
      </c>
      <c r="F155" s="201" t="s">
        <v>395</v>
      </c>
      <c r="G155" s="201"/>
      <c r="H155" s="201"/>
      <c r="I155" s="201"/>
      <c r="J155" s="140" t="s">
        <v>165</v>
      </c>
      <c r="K155" s="141">
        <v>2</v>
      </c>
      <c r="L155" s="204">
        <v>0</v>
      </c>
      <c r="M155" s="204"/>
      <c r="N155" s="202">
        <f t="shared" si="10"/>
        <v>0</v>
      </c>
      <c r="O155" s="202"/>
      <c r="P155" s="202"/>
      <c r="Q155" s="202"/>
      <c r="R155" s="142"/>
      <c r="T155" s="143" t="s">
        <v>5</v>
      </c>
      <c r="U155" s="40" t="s">
        <v>37</v>
      </c>
      <c r="V155" s="144">
        <v>0</v>
      </c>
      <c r="W155" s="144">
        <f t="shared" si="11"/>
        <v>0</v>
      </c>
      <c r="X155" s="144">
        <v>0</v>
      </c>
      <c r="Y155" s="144">
        <f t="shared" si="12"/>
        <v>0</v>
      </c>
      <c r="Z155" s="144">
        <v>0</v>
      </c>
      <c r="AA155" s="145">
        <f t="shared" si="13"/>
        <v>0</v>
      </c>
      <c r="AR155" s="18" t="s">
        <v>135</v>
      </c>
      <c r="AT155" s="18" t="s">
        <v>131</v>
      </c>
      <c r="AU155" s="18" t="s">
        <v>70</v>
      </c>
      <c r="AY155" s="18" t="s">
        <v>130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8" t="s">
        <v>136</v>
      </c>
      <c r="BK155" s="147">
        <f t="shared" si="19"/>
        <v>0</v>
      </c>
      <c r="BL155" s="18" t="s">
        <v>135</v>
      </c>
      <c r="BM155" s="18" t="s">
        <v>396</v>
      </c>
    </row>
    <row r="156" spans="2:65" s="1" customFormat="1" ht="25.5" customHeight="1">
      <c r="B156" s="137"/>
      <c r="C156" s="138" t="s">
        <v>397</v>
      </c>
      <c r="D156" s="138" t="s">
        <v>131</v>
      </c>
      <c r="E156" s="139" t="s">
        <v>398</v>
      </c>
      <c r="F156" s="201" t="s">
        <v>399</v>
      </c>
      <c r="G156" s="201"/>
      <c r="H156" s="201"/>
      <c r="I156" s="201"/>
      <c r="J156" s="140" t="s">
        <v>221</v>
      </c>
      <c r="K156" s="141">
        <v>520</v>
      </c>
      <c r="L156" s="204">
        <v>0</v>
      </c>
      <c r="M156" s="204"/>
      <c r="N156" s="202">
        <f t="shared" si="10"/>
        <v>0</v>
      </c>
      <c r="O156" s="202"/>
      <c r="P156" s="202"/>
      <c r="Q156" s="202"/>
      <c r="R156" s="142"/>
      <c r="T156" s="143" t="s">
        <v>5</v>
      </c>
      <c r="U156" s="40" t="s">
        <v>37</v>
      </c>
      <c r="V156" s="144">
        <v>0</v>
      </c>
      <c r="W156" s="144">
        <f t="shared" si="11"/>
        <v>0</v>
      </c>
      <c r="X156" s="144">
        <v>0</v>
      </c>
      <c r="Y156" s="144">
        <f t="shared" si="12"/>
        <v>0</v>
      </c>
      <c r="Z156" s="144">
        <v>0</v>
      </c>
      <c r="AA156" s="145">
        <f t="shared" si="13"/>
        <v>0</v>
      </c>
      <c r="AR156" s="18" t="s">
        <v>135</v>
      </c>
      <c r="AT156" s="18" t="s">
        <v>131</v>
      </c>
      <c r="AU156" s="18" t="s">
        <v>70</v>
      </c>
      <c r="AY156" s="18" t="s">
        <v>130</v>
      </c>
      <c r="BE156" s="146">
        <f t="shared" si="14"/>
        <v>0</v>
      </c>
      <c r="BF156" s="146">
        <f t="shared" si="15"/>
        <v>0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8" t="s">
        <v>136</v>
      </c>
      <c r="BK156" s="147">
        <f t="shared" si="19"/>
        <v>0</v>
      </c>
      <c r="BL156" s="18" t="s">
        <v>135</v>
      </c>
      <c r="BM156" s="18" t="s">
        <v>400</v>
      </c>
    </row>
    <row r="157" spans="2:65" s="1" customFormat="1" ht="25.5" customHeight="1">
      <c r="B157" s="137"/>
      <c r="C157" s="138" t="s">
        <v>214</v>
      </c>
      <c r="D157" s="138" t="s">
        <v>131</v>
      </c>
      <c r="E157" s="139" t="s">
        <v>401</v>
      </c>
      <c r="F157" s="201" t="s">
        <v>402</v>
      </c>
      <c r="G157" s="201"/>
      <c r="H157" s="201"/>
      <c r="I157" s="201"/>
      <c r="J157" s="140" t="s">
        <v>221</v>
      </c>
      <c r="K157" s="141">
        <v>760</v>
      </c>
      <c r="L157" s="204">
        <v>0</v>
      </c>
      <c r="M157" s="204"/>
      <c r="N157" s="202">
        <f t="shared" si="10"/>
        <v>0</v>
      </c>
      <c r="O157" s="202"/>
      <c r="P157" s="202"/>
      <c r="Q157" s="202"/>
      <c r="R157" s="142"/>
      <c r="T157" s="143" t="s">
        <v>5</v>
      </c>
      <c r="U157" s="40" t="s">
        <v>37</v>
      </c>
      <c r="V157" s="144">
        <v>0</v>
      </c>
      <c r="W157" s="144">
        <f t="shared" si="11"/>
        <v>0</v>
      </c>
      <c r="X157" s="144">
        <v>0</v>
      </c>
      <c r="Y157" s="144">
        <f t="shared" si="12"/>
        <v>0</v>
      </c>
      <c r="Z157" s="144">
        <v>0</v>
      </c>
      <c r="AA157" s="145">
        <f t="shared" si="13"/>
        <v>0</v>
      </c>
      <c r="AR157" s="18" t="s">
        <v>135</v>
      </c>
      <c r="AT157" s="18" t="s">
        <v>131</v>
      </c>
      <c r="AU157" s="18" t="s">
        <v>70</v>
      </c>
      <c r="AY157" s="18" t="s">
        <v>130</v>
      </c>
      <c r="BE157" s="146">
        <f t="shared" si="14"/>
        <v>0</v>
      </c>
      <c r="BF157" s="146">
        <f t="shared" si="15"/>
        <v>0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8" t="s">
        <v>136</v>
      </c>
      <c r="BK157" s="147">
        <f t="shared" si="19"/>
        <v>0</v>
      </c>
      <c r="BL157" s="18" t="s">
        <v>135</v>
      </c>
      <c r="BM157" s="18" t="s">
        <v>403</v>
      </c>
    </row>
    <row r="158" spans="2:65" s="1" customFormat="1" ht="25.5" customHeight="1">
      <c r="B158" s="137"/>
      <c r="C158" s="138" t="s">
        <v>404</v>
      </c>
      <c r="D158" s="138" t="s">
        <v>131</v>
      </c>
      <c r="E158" s="139" t="s">
        <v>405</v>
      </c>
      <c r="F158" s="201" t="s">
        <v>406</v>
      </c>
      <c r="G158" s="201"/>
      <c r="H158" s="201"/>
      <c r="I158" s="201"/>
      <c r="J158" s="140" t="s">
        <v>221</v>
      </c>
      <c r="K158" s="141">
        <v>60</v>
      </c>
      <c r="L158" s="204">
        <v>0</v>
      </c>
      <c r="M158" s="204"/>
      <c r="N158" s="202">
        <f t="shared" si="10"/>
        <v>0</v>
      </c>
      <c r="O158" s="202"/>
      <c r="P158" s="202"/>
      <c r="Q158" s="202"/>
      <c r="R158" s="142"/>
      <c r="T158" s="143" t="s">
        <v>5</v>
      </c>
      <c r="U158" s="40" t="s">
        <v>37</v>
      </c>
      <c r="V158" s="144">
        <v>0</v>
      </c>
      <c r="W158" s="144">
        <f t="shared" si="11"/>
        <v>0</v>
      </c>
      <c r="X158" s="144">
        <v>0</v>
      </c>
      <c r="Y158" s="144">
        <f t="shared" si="12"/>
        <v>0</v>
      </c>
      <c r="Z158" s="144">
        <v>0</v>
      </c>
      <c r="AA158" s="145">
        <f t="shared" si="13"/>
        <v>0</v>
      </c>
      <c r="AR158" s="18" t="s">
        <v>135</v>
      </c>
      <c r="AT158" s="18" t="s">
        <v>131</v>
      </c>
      <c r="AU158" s="18" t="s">
        <v>70</v>
      </c>
      <c r="AY158" s="18" t="s">
        <v>130</v>
      </c>
      <c r="BE158" s="146">
        <f t="shared" si="14"/>
        <v>0</v>
      </c>
      <c r="BF158" s="146">
        <f t="shared" si="15"/>
        <v>0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8" t="s">
        <v>136</v>
      </c>
      <c r="BK158" s="147">
        <f t="shared" si="19"/>
        <v>0</v>
      </c>
      <c r="BL158" s="18" t="s">
        <v>135</v>
      </c>
      <c r="BM158" s="18" t="s">
        <v>407</v>
      </c>
    </row>
    <row r="159" spans="2:65" s="1" customFormat="1" ht="16.5" customHeight="1">
      <c r="B159" s="137"/>
      <c r="C159" s="138" t="s">
        <v>229</v>
      </c>
      <c r="D159" s="138" t="s">
        <v>131</v>
      </c>
      <c r="E159" s="139" t="s">
        <v>408</v>
      </c>
      <c r="F159" s="201" t="s">
        <v>325</v>
      </c>
      <c r="G159" s="201"/>
      <c r="H159" s="201"/>
      <c r="I159" s="201"/>
      <c r="J159" s="140" t="s">
        <v>221</v>
      </c>
      <c r="K159" s="141">
        <v>20</v>
      </c>
      <c r="L159" s="204">
        <v>0</v>
      </c>
      <c r="M159" s="204"/>
      <c r="N159" s="202">
        <f t="shared" si="10"/>
        <v>0</v>
      </c>
      <c r="O159" s="202"/>
      <c r="P159" s="202"/>
      <c r="Q159" s="202"/>
      <c r="R159" s="142"/>
      <c r="T159" s="143" t="s">
        <v>5</v>
      </c>
      <c r="U159" s="40" t="s">
        <v>37</v>
      </c>
      <c r="V159" s="144">
        <v>0</v>
      </c>
      <c r="W159" s="144">
        <f t="shared" si="11"/>
        <v>0</v>
      </c>
      <c r="X159" s="144">
        <v>0</v>
      </c>
      <c r="Y159" s="144">
        <f t="shared" si="12"/>
        <v>0</v>
      </c>
      <c r="Z159" s="144">
        <v>0</v>
      </c>
      <c r="AA159" s="145">
        <f t="shared" si="13"/>
        <v>0</v>
      </c>
      <c r="AR159" s="18" t="s">
        <v>135</v>
      </c>
      <c r="AT159" s="18" t="s">
        <v>131</v>
      </c>
      <c r="AU159" s="18" t="s">
        <v>70</v>
      </c>
      <c r="AY159" s="18" t="s">
        <v>130</v>
      </c>
      <c r="BE159" s="146">
        <f t="shared" si="14"/>
        <v>0</v>
      </c>
      <c r="BF159" s="146">
        <f t="shared" si="15"/>
        <v>0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8" t="s">
        <v>136</v>
      </c>
      <c r="BK159" s="147">
        <f t="shared" si="19"/>
        <v>0</v>
      </c>
      <c r="BL159" s="18" t="s">
        <v>135</v>
      </c>
      <c r="BM159" s="18" t="s">
        <v>409</v>
      </c>
    </row>
    <row r="160" spans="2:65" s="1" customFormat="1" ht="16.5" customHeight="1">
      <c r="B160" s="137"/>
      <c r="C160" s="138" t="s">
        <v>410</v>
      </c>
      <c r="D160" s="138" t="s">
        <v>131</v>
      </c>
      <c r="E160" s="139" t="s">
        <v>411</v>
      </c>
      <c r="F160" s="201" t="s">
        <v>323</v>
      </c>
      <c r="G160" s="201"/>
      <c r="H160" s="201"/>
      <c r="I160" s="201"/>
      <c r="J160" s="140" t="s">
        <v>221</v>
      </c>
      <c r="K160" s="141">
        <v>60</v>
      </c>
      <c r="L160" s="204">
        <v>0</v>
      </c>
      <c r="M160" s="204"/>
      <c r="N160" s="202">
        <f t="shared" si="10"/>
        <v>0</v>
      </c>
      <c r="O160" s="202"/>
      <c r="P160" s="202"/>
      <c r="Q160" s="202"/>
      <c r="R160" s="142"/>
      <c r="T160" s="143" t="s">
        <v>5</v>
      </c>
      <c r="U160" s="40" t="s">
        <v>37</v>
      </c>
      <c r="V160" s="144">
        <v>0</v>
      </c>
      <c r="W160" s="144">
        <f t="shared" si="11"/>
        <v>0</v>
      </c>
      <c r="X160" s="144">
        <v>0</v>
      </c>
      <c r="Y160" s="144">
        <f t="shared" si="12"/>
        <v>0</v>
      </c>
      <c r="Z160" s="144">
        <v>0</v>
      </c>
      <c r="AA160" s="145">
        <f t="shared" si="13"/>
        <v>0</v>
      </c>
      <c r="AR160" s="18" t="s">
        <v>135</v>
      </c>
      <c r="AT160" s="18" t="s">
        <v>131</v>
      </c>
      <c r="AU160" s="18" t="s">
        <v>70</v>
      </c>
      <c r="AY160" s="18" t="s">
        <v>130</v>
      </c>
      <c r="BE160" s="146">
        <f t="shared" si="14"/>
        <v>0</v>
      </c>
      <c r="BF160" s="146">
        <f t="shared" si="15"/>
        <v>0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8" t="s">
        <v>136</v>
      </c>
      <c r="BK160" s="147">
        <f t="shared" si="19"/>
        <v>0</v>
      </c>
      <c r="BL160" s="18" t="s">
        <v>135</v>
      </c>
      <c r="BM160" s="18" t="s">
        <v>412</v>
      </c>
    </row>
    <row r="161" spans="2:65" s="1" customFormat="1" ht="16.5" customHeight="1">
      <c r="B161" s="137"/>
      <c r="C161" s="138" t="s">
        <v>226</v>
      </c>
      <c r="D161" s="138" t="s">
        <v>131</v>
      </c>
      <c r="E161" s="139" t="s">
        <v>413</v>
      </c>
      <c r="F161" s="201" t="s">
        <v>321</v>
      </c>
      <c r="G161" s="201"/>
      <c r="H161" s="201"/>
      <c r="I161" s="201"/>
      <c r="J161" s="140" t="s">
        <v>221</v>
      </c>
      <c r="K161" s="141">
        <v>40</v>
      </c>
      <c r="L161" s="204">
        <v>0</v>
      </c>
      <c r="M161" s="204"/>
      <c r="N161" s="202">
        <f t="shared" si="10"/>
        <v>0</v>
      </c>
      <c r="O161" s="202"/>
      <c r="P161" s="202"/>
      <c r="Q161" s="202"/>
      <c r="R161" s="142"/>
      <c r="T161" s="143" t="s">
        <v>5</v>
      </c>
      <c r="U161" s="40" t="s">
        <v>37</v>
      </c>
      <c r="V161" s="144">
        <v>0</v>
      </c>
      <c r="W161" s="144">
        <f t="shared" si="11"/>
        <v>0</v>
      </c>
      <c r="X161" s="144">
        <v>0</v>
      </c>
      <c r="Y161" s="144">
        <f t="shared" si="12"/>
        <v>0</v>
      </c>
      <c r="Z161" s="144">
        <v>0</v>
      </c>
      <c r="AA161" s="145">
        <f t="shared" si="13"/>
        <v>0</v>
      </c>
      <c r="AR161" s="18" t="s">
        <v>135</v>
      </c>
      <c r="AT161" s="18" t="s">
        <v>131</v>
      </c>
      <c r="AU161" s="18" t="s">
        <v>70</v>
      </c>
      <c r="AY161" s="18" t="s">
        <v>130</v>
      </c>
      <c r="BE161" s="146">
        <f t="shared" si="14"/>
        <v>0</v>
      </c>
      <c r="BF161" s="146">
        <f t="shared" si="15"/>
        <v>0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8" t="s">
        <v>136</v>
      </c>
      <c r="BK161" s="147">
        <f t="shared" si="19"/>
        <v>0</v>
      </c>
      <c r="BL161" s="18" t="s">
        <v>135</v>
      </c>
      <c r="BM161" s="18" t="s">
        <v>414</v>
      </c>
    </row>
    <row r="162" spans="2:65" s="1" customFormat="1" ht="25.5" customHeight="1">
      <c r="B162" s="137"/>
      <c r="C162" s="138" t="s">
        <v>262</v>
      </c>
      <c r="D162" s="138" t="s">
        <v>131</v>
      </c>
      <c r="E162" s="139" t="s">
        <v>415</v>
      </c>
      <c r="F162" s="201" t="s">
        <v>416</v>
      </c>
      <c r="G162" s="201"/>
      <c r="H162" s="201"/>
      <c r="I162" s="201"/>
      <c r="J162" s="140" t="s">
        <v>277</v>
      </c>
      <c r="K162" s="141">
        <v>1</v>
      </c>
      <c r="L162" s="204">
        <v>0</v>
      </c>
      <c r="M162" s="204"/>
      <c r="N162" s="202">
        <f t="shared" si="10"/>
        <v>0</v>
      </c>
      <c r="O162" s="202"/>
      <c r="P162" s="202"/>
      <c r="Q162" s="202"/>
      <c r="R162" s="142"/>
      <c r="T162" s="143" t="s">
        <v>5</v>
      </c>
      <c r="U162" s="40" t="s">
        <v>37</v>
      </c>
      <c r="V162" s="144">
        <v>0</v>
      </c>
      <c r="W162" s="144">
        <f t="shared" si="11"/>
        <v>0</v>
      </c>
      <c r="X162" s="144">
        <v>0</v>
      </c>
      <c r="Y162" s="144">
        <f t="shared" si="12"/>
        <v>0</v>
      </c>
      <c r="Z162" s="144">
        <v>0</v>
      </c>
      <c r="AA162" s="145">
        <f t="shared" si="13"/>
        <v>0</v>
      </c>
      <c r="AR162" s="18" t="s">
        <v>135</v>
      </c>
      <c r="AT162" s="18" t="s">
        <v>131</v>
      </c>
      <c r="AU162" s="18" t="s">
        <v>70</v>
      </c>
      <c r="AY162" s="18" t="s">
        <v>130</v>
      </c>
      <c r="BE162" s="146">
        <f t="shared" si="14"/>
        <v>0</v>
      </c>
      <c r="BF162" s="146">
        <f t="shared" si="15"/>
        <v>0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8" t="s">
        <v>136</v>
      </c>
      <c r="BK162" s="147">
        <f t="shared" si="19"/>
        <v>0</v>
      </c>
      <c r="BL162" s="18" t="s">
        <v>135</v>
      </c>
      <c r="BM162" s="18" t="s">
        <v>417</v>
      </c>
    </row>
    <row r="163" spans="2:65" s="1" customFormat="1" ht="25.5" customHeight="1">
      <c r="B163" s="137"/>
      <c r="C163" s="138" t="s">
        <v>218</v>
      </c>
      <c r="D163" s="138" t="s">
        <v>131</v>
      </c>
      <c r="E163" s="139" t="s">
        <v>418</v>
      </c>
      <c r="F163" s="201" t="s">
        <v>419</v>
      </c>
      <c r="G163" s="201"/>
      <c r="H163" s="201"/>
      <c r="I163" s="201"/>
      <c r="J163" s="140" t="s">
        <v>221</v>
      </c>
      <c r="K163" s="141">
        <v>100</v>
      </c>
      <c r="L163" s="204">
        <v>0</v>
      </c>
      <c r="M163" s="204"/>
      <c r="N163" s="202">
        <f t="shared" si="10"/>
        <v>0</v>
      </c>
      <c r="O163" s="202"/>
      <c r="P163" s="202"/>
      <c r="Q163" s="202"/>
      <c r="R163" s="142"/>
      <c r="T163" s="143" t="s">
        <v>5</v>
      </c>
      <c r="U163" s="40" t="s">
        <v>37</v>
      </c>
      <c r="V163" s="144">
        <v>0</v>
      </c>
      <c r="W163" s="144">
        <f t="shared" si="11"/>
        <v>0</v>
      </c>
      <c r="X163" s="144">
        <v>0</v>
      </c>
      <c r="Y163" s="144">
        <f t="shared" si="12"/>
        <v>0</v>
      </c>
      <c r="Z163" s="144">
        <v>0</v>
      </c>
      <c r="AA163" s="145">
        <f t="shared" si="13"/>
        <v>0</v>
      </c>
      <c r="AR163" s="18" t="s">
        <v>135</v>
      </c>
      <c r="AT163" s="18" t="s">
        <v>131</v>
      </c>
      <c r="AU163" s="18" t="s">
        <v>70</v>
      </c>
      <c r="AY163" s="18" t="s">
        <v>130</v>
      </c>
      <c r="BE163" s="146">
        <f t="shared" si="14"/>
        <v>0</v>
      </c>
      <c r="BF163" s="146">
        <f t="shared" si="15"/>
        <v>0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8" t="s">
        <v>136</v>
      </c>
      <c r="BK163" s="147">
        <f t="shared" si="19"/>
        <v>0</v>
      </c>
      <c r="BL163" s="18" t="s">
        <v>135</v>
      </c>
      <c r="BM163" s="18" t="s">
        <v>420</v>
      </c>
    </row>
    <row r="164" spans="2:65" s="1" customFormat="1" ht="25.5" customHeight="1">
      <c r="B164" s="137"/>
      <c r="C164" s="138" t="s">
        <v>421</v>
      </c>
      <c r="D164" s="138" t="s">
        <v>131</v>
      </c>
      <c r="E164" s="139" t="s">
        <v>422</v>
      </c>
      <c r="F164" s="201" t="s">
        <v>423</v>
      </c>
      <c r="G164" s="201"/>
      <c r="H164" s="201"/>
      <c r="I164" s="201"/>
      <c r="J164" s="140" t="s">
        <v>221</v>
      </c>
      <c r="K164" s="141">
        <v>160</v>
      </c>
      <c r="L164" s="204">
        <v>0</v>
      </c>
      <c r="M164" s="204"/>
      <c r="N164" s="202">
        <f t="shared" si="10"/>
        <v>0</v>
      </c>
      <c r="O164" s="202"/>
      <c r="P164" s="202"/>
      <c r="Q164" s="202"/>
      <c r="R164" s="142"/>
      <c r="T164" s="143" t="s">
        <v>5</v>
      </c>
      <c r="U164" s="40" t="s">
        <v>37</v>
      </c>
      <c r="V164" s="144">
        <v>0</v>
      </c>
      <c r="W164" s="144">
        <f t="shared" si="11"/>
        <v>0</v>
      </c>
      <c r="X164" s="144">
        <v>0</v>
      </c>
      <c r="Y164" s="144">
        <f t="shared" si="12"/>
        <v>0</v>
      </c>
      <c r="Z164" s="144">
        <v>0</v>
      </c>
      <c r="AA164" s="145">
        <f t="shared" si="13"/>
        <v>0</v>
      </c>
      <c r="AR164" s="18" t="s">
        <v>135</v>
      </c>
      <c r="AT164" s="18" t="s">
        <v>131</v>
      </c>
      <c r="AU164" s="18" t="s">
        <v>70</v>
      </c>
      <c r="AY164" s="18" t="s">
        <v>130</v>
      </c>
      <c r="BE164" s="146">
        <f t="shared" si="14"/>
        <v>0</v>
      </c>
      <c r="BF164" s="146">
        <f t="shared" si="15"/>
        <v>0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8" t="s">
        <v>136</v>
      </c>
      <c r="BK164" s="147">
        <f t="shared" si="19"/>
        <v>0</v>
      </c>
      <c r="BL164" s="18" t="s">
        <v>135</v>
      </c>
      <c r="BM164" s="18" t="s">
        <v>424</v>
      </c>
    </row>
    <row r="165" spans="2:65" s="1" customFormat="1" ht="25.5" customHeight="1">
      <c r="B165" s="137"/>
      <c r="C165" s="138" t="s">
        <v>222</v>
      </c>
      <c r="D165" s="138" t="s">
        <v>131</v>
      </c>
      <c r="E165" s="139" t="s">
        <v>425</v>
      </c>
      <c r="F165" s="201" t="s">
        <v>426</v>
      </c>
      <c r="G165" s="201"/>
      <c r="H165" s="201"/>
      <c r="I165" s="201"/>
      <c r="J165" s="140" t="s">
        <v>221</v>
      </c>
      <c r="K165" s="141">
        <v>15</v>
      </c>
      <c r="L165" s="204">
        <v>0</v>
      </c>
      <c r="M165" s="204"/>
      <c r="N165" s="202">
        <f t="shared" si="10"/>
        <v>0</v>
      </c>
      <c r="O165" s="202"/>
      <c r="P165" s="202"/>
      <c r="Q165" s="202"/>
      <c r="R165" s="142"/>
      <c r="T165" s="143" t="s">
        <v>5</v>
      </c>
      <c r="U165" s="40" t="s">
        <v>37</v>
      </c>
      <c r="V165" s="144">
        <v>0</v>
      </c>
      <c r="W165" s="144">
        <f t="shared" si="11"/>
        <v>0</v>
      </c>
      <c r="X165" s="144">
        <v>0</v>
      </c>
      <c r="Y165" s="144">
        <f t="shared" si="12"/>
        <v>0</v>
      </c>
      <c r="Z165" s="144">
        <v>0</v>
      </c>
      <c r="AA165" s="145">
        <f t="shared" si="13"/>
        <v>0</v>
      </c>
      <c r="AR165" s="18" t="s">
        <v>135</v>
      </c>
      <c r="AT165" s="18" t="s">
        <v>131</v>
      </c>
      <c r="AU165" s="18" t="s">
        <v>70</v>
      </c>
      <c r="AY165" s="18" t="s">
        <v>130</v>
      </c>
      <c r="BE165" s="146">
        <f t="shared" si="14"/>
        <v>0</v>
      </c>
      <c r="BF165" s="146">
        <f t="shared" si="15"/>
        <v>0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8" t="s">
        <v>136</v>
      </c>
      <c r="BK165" s="147">
        <f t="shared" si="19"/>
        <v>0</v>
      </c>
      <c r="BL165" s="18" t="s">
        <v>135</v>
      </c>
      <c r="BM165" s="18" t="s">
        <v>427</v>
      </c>
    </row>
    <row r="166" spans="2:65" s="1" customFormat="1" ht="25.5" customHeight="1">
      <c r="B166" s="137"/>
      <c r="C166" s="138" t="s">
        <v>428</v>
      </c>
      <c r="D166" s="138" t="s">
        <v>131</v>
      </c>
      <c r="E166" s="139" t="s">
        <v>429</v>
      </c>
      <c r="F166" s="201" t="s">
        <v>430</v>
      </c>
      <c r="G166" s="201"/>
      <c r="H166" s="201"/>
      <c r="I166" s="201"/>
      <c r="J166" s="140" t="s">
        <v>221</v>
      </c>
      <c r="K166" s="141">
        <v>40</v>
      </c>
      <c r="L166" s="204">
        <v>0</v>
      </c>
      <c r="M166" s="204"/>
      <c r="N166" s="202">
        <f t="shared" si="10"/>
        <v>0</v>
      </c>
      <c r="O166" s="202"/>
      <c r="P166" s="202"/>
      <c r="Q166" s="202"/>
      <c r="R166" s="142"/>
      <c r="T166" s="143" t="s">
        <v>5</v>
      </c>
      <c r="U166" s="40" t="s">
        <v>37</v>
      </c>
      <c r="V166" s="144">
        <v>0</v>
      </c>
      <c r="W166" s="144">
        <f t="shared" si="11"/>
        <v>0</v>
      </c>
      <c r="X166" s="144">
        <v>0</v>
      </c>
      <c r="Y166" s="144">
        <f t="shared" si="12"/>
        <v>0</v>
      </c>
      <c r="Z166" s="144">
        <v>0</v>
      </c>
      <c r="AA166" s="145">
        <f t="shared" si="13"/>
        <v>0</v>
      </c>
      <c r="AR166" s="18" t="s">
        <v>135</v>
      </c>
      <c r="AT166" s="18" t="s">
        <v>131</v>
      </c>
      <c r="AU166" s="18" t="s">
        <v>70</v>
      </c>
      <c r="AY166" s="18" t="s">
        <v>130</v>
      </c>
      <c r="BE166" s="146">
        <f t="shared" si="14"/>
        <v>0</v>
      </c>
      <c r="BF166" s="146">
        <f t="shared" si="15"/>
        <v>0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8" t="s">
        <v>136</v>
      </c>
      <c r="BK166" s="147">
        <f t="shared" si="19"/>
        <v>0</v>
      </c>
      <c r="BL166" s="18" t="s">
        <v>135</v>
      </c>
      <c r="BM166" s="18" t="s">
        <v>431</v>
      </c>
    </row>
    <row r="167" spans="2:65" s="1" customFormat="1" ht="16.5" customHeight="1">
      <c r="B167" s="137"/>
      <c r="C167" s="138" t="s">
        <v>432</v>
      </c>
      <c r="D167" s="138" t="s">
        <v>131</v>
      </c>
      <c r="E167" s="139" t="s">
        <v>433</v>
      </c>
      <c r="F167" s="201" t="s">
        <v>331</v>
      </c>
      <c r="G167" s="201"/>
      <c r="H167" s="201"/>
      <c r="I167" s="201"/>
      <c r="J167" s="140" t="s">
        <v>165</v>
      </c>
      <c r="K167" s="141">
        <v>3</v>
      </c>
      <c r="L167" s="204">
        <v>0</v>
      </c>
      <c r="M167" s="204"/>
      <c r="N167" s="202">
        <f t="shared" si="10"/>
        <v>0</v>
      </c>
      <c r="O167" s="202"/>
      <c r="P167" s="202"/>
      <c r="Q167" s="202"/>
      <c r="R167" s="142"/>
      <c r="T167" s="143" t="s">
        <v>5</v>
      </c>
      <c r="U167" s="40" t="s">
        <v>37</v>
      </c>
      <c r="V167" s="144">
        <v>0</v>
      </c>
      <c r="W167" s="144">
        <f t="shared" si="11"/>
        <v>0</v>
      </c>
      <c r="X167" s="144">
        <v>0</v>
      </c>
      <c r="Y167" s="144">
        <f t="shared" si="12"/>
        <v>0</v>
      </c>
      <c r="Z167" s="144">
        <v>0</v>
      </c>
      <c r="AA167" s="145">
        <f t="shared" si="13"/>
        <v>0</v>
      </c>
      <c r="AR167" s="18" t="s">
        <v>135</v>
      </c>
      <c r="AT167" s="18" t="s">
        <v>131</v>
      </c>
      <c r="AU167" s="18" t="s">
        <v>70</v>
      </c>
      <c r="AY167" s="18" t="s">
        <v>130</v>
      </c>
      <c r="BE167" s="146">
        <f t="shared" si="14"/>
        <v>0</v>
      </c>
      <c r="BF167" s="146">
        <f t="shared" si="15"/>
        <v>0</v>
      </c>
      <c r="BG167" s="146">
        <f t="shared" si="16"/>
        <v>0</v>
      </c>
      <c r="BH167" s="146">
        <f t="shared" si="17"/>
        <v>0</v>
      </c>
      <c r="BI167" s="146">
        <f t="shared" si="18"/>
        <v>0</v>
      </c>
      <c r="BJ167" s="18" t="s">
        <v>136</v>
      </c>
      <c r="BK167" s="147">
        <f t="shared" si="19"/>
        <v>0</v>
      </c>
      <c r="BL167" s="18" t="s">
        <v>135</v>
      </c>
      <c r="BM167" s="18" t="s">
        <v>434</v>
      </c>
    </row>
    <row r="168" spans="2:65" s="1" customFormat="1" ht="16.5" customHeight="1">
      <c r="B168" s="137"/>
      <c r="C168" s="138" t="s">
        <v>435</v>
      </c>
      <c r="D168" s="138" t="s">
        <v>131</v>
      </c>
      <c r="E168" s="139" t="s">
        <v>436</v>
      </c>
      <c r="F168" s="201" t="s">
        <v>339</v>
      </c>
      <c r="G168" s="201"/>
      <c r="H168" s="201"/>
      <c r="I168" s="201"/>
      <c r="J168" s="140" t="s">
        <v>165</v>
      </c>
      <c r="K168" s="141">
        <v>1</v>
      </c>
      <c r="L168" s="204">
        <v>0</v>
      </c>
      <c r="M168" s="204"/>
      <c r="N168" s="202">
        <f t="shared" si="10"/>
        <v>0</v>
      </c>
      <c r="O168" s="202"/>
      <c r="P168" s="202"/>
      <c r="Q168" s="202"/>
      <c r="R168" s="142"/>
      <c r="T168" s="143" t="s">
        <v>5</v>
      </c>
      <c r="U168" s="40" t="s">
        <v>37</v>
      </c>
      <c r="V168" s="144">
        <v>0</v>
      </c>
      <c r="W168" s="144">
        <f t="shared" si="11"/>
        <v>0</v>
      </c>
      <c r="X168" s="144">
        <v>0</v>
      </c>
      <c r="Y168" s="144">
        <f t="shared" si="12"/>
        <v>0</v>
      </c>
      <c r="Z168" s="144">
        <v>0</v>
      </c>
      <c r="AA168" s="145">
        <f t="shared" si="13"/>
        <v>0</v>
      </c>
      <c r="AR168" s="18" t="s">
        <v>135</v>
      </c>
      <c r="AT168" s="18" t="s">
        <v>131</v>
      </c>
      <c r="AU168" s="18" t="s">
        <v>70</v>
      </c>
      <c r="AY168" s="18" t="s">
        <v>130</v>
      </c>
      <c r="BE168" s="146">
        <f t="shared" si="14"/>
        <v>0</v>
      </c>
      <c r="BF168" s="146">
        <f t="shared" si="15"/>
        <v>0</v>
      </c>
      <c r="BG168" s="146">
        <f t="shared" si="16"/>
        <v>0</v>
      </c>
      <c r="BH168" s="146">
        <f t="shared" si="17"/>
        <v>0</v>
      </c>
      <c r="BI168" s="146">
        <f t="shared" si="18"/>
        <v>0</v>
      </c>
      <c r="BJ168" s="18" t="s">
        <v>136</v>
      </c>
      <c r="BK168" s="147">
        <f t="shared" si="19"/>
        <v>0</v>
      </c>
      <c r="BL168" s="18" t="s">
        <v>135</v>
      </c>
      <c r="BM168" s="18" t="s">
        <v>437</v>
      </c>
    </row>
    <row r="169" spans="2:65" s="1" customFormat="1" ht="16.5" customHeight="1">
      <c r="B169" s="137"/>
      <c r="C169" s="138" t="s">
        <v>438</v>
      </c>
      <c r="D169" s="138" t="s">
        <v>131</v>
      </c>
      <c r="E169" s="139" t="s">
        <v>439</v>
      </c>
      <c r="F169" s="201" t="s">
        <v>440</v>
      </c>
      <c r="G169" s="201"/>
      <c r="H169" s="201"/>
      <c r="I169" s="201"/>
      <c r="J169" s="140" t="s">
        <v>165</v>
      </c>
      <c r="K169" s="141">
        <v>112</v>
      </c>
      <c r="L169" s="204">
        <v>0</v>
      </c>
      <c r="M169" s="204"/>
      <c r="N169" s="202">
        <f t="shared" si="10"/>
        <v>0</v>
      </c>
      <c r="O169" s="202"/>
      <c r="P169" s="202"/>
      <c r="Q169" s="202"/>
      <c r="R169" s="142"/>
      <c r="T169" s="143" t="s">
        <v>5</v>
      </c>
      <c r="U169" s="40" t="s">
        <v>37</v>
      </c>
      <c r="V169" s="144">
        <v>0</v>
      </c>
      <c r="W169" s="144">
        <f t="shared" si="11"/>
        <v>0</v>
      </c>
      <c r="X169" s="144">
        <v>0</v>
      </c>
      <c r="Y169" s="144">
        <f t="shared" si="12"/>
        <v>0</v>
      </c>
      <c r="Z169" s="144">
        <v>0</v>
      </c>
      <c r="AA169" s="145">
        <f t="shared" si="13"/>
        <v>0</v>
      </c>
      <c r="AR169" s="18" t="s">
        <v>135</v>
      </c>
      <c r="AT169" s="18" t="s">
        <v>131</v>
      </c>
      <c r="AU169" s="18" t="s">
        <v>70</v>
      </c>
      <c r="AY169" s="18" t="s">
        <v>130</v>
      </c>
      <c r="BE169" s="146">
        <f t="shared" si="14"/>
        <v>0</v>
      </c>
      <c r="BF169" s="146">
        <f t="shared" si="15"/>
        <v>0</v>
      </c>
      <c r="BG169" s="146">
        <f t="shared" si="16"/>
        <v>0</v>
      </c>
      <c r="BH169" s="146">
        <f t="shared" si="17"/>
        <v>0</v>
      </c>
      <c r="BI169" s="146">
        <f t="shared" si="18"/>
        <v>0</v>
      </c>
      <c r="BJ169" s="18" t="s">
        <v>136</v>
      </c>
      <c r="BK169" s="147">
        <f t="shared" si="19"/>
        <v>0</v>
      </c>
      <c r="BL169" s="18" t="s">
        <v>135</v>
      </c>
      <c r="BM169" s="18" t="s">
        <v>441</v>
      </c>
    </row>
    <row r="170" spans="2:65" s="1" customFormat="1" ht="25.5" customHeight="1">
      <c r="B170" s="137"/>
      <c r="C170" s="138" t="s">
        <v>278</v>
      </c>
      <c r="D170" s="138" t="s">
        <v>131</v>
      </c>
      <c r="E170" s="139" t="s">
        <v>442</v>
      </c>
      <c r="F170" s="201" t="s">
        <v>443</v>
      </c>
      <c r="G170" s="201"/>
      <c r="H170" s="201"/>
      <c r="I170" s="201"/>
      <c r="J170" s="140" t="s">
        <v>277</v>
      </c>
      <c r="K170" s="141">
        <v>1</v>
      </c>
      <c r="L170" s="204">
        <v>0</v>
      </c>
      <c r="M170" s="204"/>
      <c r="N170" s="202">
        <f t="shared" si="10"/>
        <v>0</v>
      </c>
      <c r="O170" s="202"/>
      <c r="P170" s="202"/>
      <c r="Q170" s="202"/>
      <c r="R170" s="142"/>
      <c r="T170" s="143" t="s">
        <v>5</v>
      </c>
      <c r="U170" s="152" t="s">
        <v>37</v>
      </c>
      <c r="V170" s="153">
        <v>0</v>
      </c>
      <c r="W170" s="153">
        <f t="shared" si="11"/>
        <v>0</v>
      </c>
      <c r="X170" s="153">
        <v>0</v>
      </c>
      <c r="Y170" s="153">
        <f t="shared" si="12"/>
        <v>0</v>
      </c>
      <c r="Z170" s="153">
        <v>0</v>
      </c>
      <c r="AA170" s="154">
        <f t="shared" si="13"/>
        <v>0</v>
      </c>
      <c r="AR170" s="18" t="s">
        <v>135</v>
      </c>
      <c r="AT170" s="18" t="s">
        <v>131</v>
      </c>
      <c r="AU170" s="18" t="s">
        <v>70</v>
      </c>
      <c r="AY170" s="18" t="s">
        <v>130</v>
      </c>
      <c r="BE170" s="146">
        <f t="shared" si="14"/>
        <v>0</v>
      </c>
      <c r="BF170" s="146">
        <f t="shared" si="15"/>
        <v>0</v>
      </c>
      <c r="BG170" s="146">
        <f t="shared" si="16"/>
        <v>0</v>
      </c>
      <c r="BH170" s="146">
        <f t="shared" si="17"/>
        <v>0</v>
      </c>
      <c r="BI170" s="146">
        <f t="shared" si="18"/>
        <v>0</v>
      </c>
      <c r="BJ170" s="18" t="s">
        <v>136</v>
      </c>
      <c r="BK170" s="147">
        <f t="shared" si="19"/>
        <v>0</v>
      </c>
      <c r="BL170" s="18" t="s">
        <v>135</v>
      </c>
      <c r="BM170" s="18" t="s">
        <v>444</v>
      </c>
    </row>
    <row r="171" spans="2:65" s="1" customFormat="1" ht="6.95" customHeight="1">
      <c r="B171" s="55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7"/>
    </row>
  </sheetData>
  <mergeCells count="234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90:Q90"/>
    <mergeCell ref="L92:Q92"/>
    <mergeCell ref="C98:Q98"/>
    <mergeCell ref="F100:P100"/>
    <mergeCell ref="F101:P101"/>
    <mergeCell ref="M103:P103"/>
    <mergeCell ref="M105:Q105"/>
    <mergeCell ref="M106:Q106"/>
    <mergeCell ref="F108:I108"/>
    <mergeCell ref="L108:M108"/>
    <mergeCell ref="N108:Q108"/>
    <mergeCell ref="F110:I110"/>
    <mergeCell ref="L110:M110"/>
    <mergeCell ref="N110:Q110"/>
    <mergeCell ref="F111:I111"/>
    <mergeCell ref="L111:M111"/>
    <mergeCell ref="N111:Q111"/>
    <mergeCell ref="F112:I112"/>
    <mergeCell ref="L112:M112"/>
    <mergeCell ref="N112:Q112"/>
    <mergeCell ref="F113:I113"/>
    <mergeCell ref="L113:M113"/>
    <mergeCell ref="N113:Q113"/>
    <mergeCell ref="F114:I114"/>
    <mergeCell ref="L114:M114"/>
    <mergeCell ref="N114:Q114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70:I170"/>
    <mergeCell ref="L170:M170"/>
    <mergeCell ref="N170:Q170"/>
    <mergeCell ref="N109:Q109"/>
    <mergeCell ref="H1:K1"/>
    <mergeCell ref="S2:AC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</mergeCells>
  <hyperlinks>
    <hyperlink ref="F1:G1" location="C2" display="1) Krycí list rozpočtu"/>
    <hyperlink ref="H1:K1" location="C86" display="2) Rekapitulácia rozpočtu"/>
    <hyperlink ref="L1" location="C108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0011 - Rekonštrukcia - 00...</vt:lpstr>
      <vt:lpstr>02 - KD Bodiná elekt - 02...</vt:lpstr>
      <vt:lpstr>02 - KD Bodin e (1) - 02 ...</vt:lpstr>
      <vt:lpstr>'0011 - Rekonštrukcia - 00...'!Názvy_tlače</vt:lpstr>
      <vt:lpstr>'02 - KD Bodin e (1) - 02 ...'!Názvy_tlače</vt:lpstr>
      <vt:lpstr>'02 - KD Bodiná elekt - 02...'!Názvy_tlače</vt:lpstr>
      <vt:lpstr>'Rekapitulácia stavby'!Názvy_tlače</vt:lpstr>
      <vt:lpstr>'0011 - Rekonštrukcia - 00...'!Oblasť_tlače</vt:lpstr>
      <vt:lpstr>'02 - KD Bodin e (1) - 02 ...'!Oblasť_tlače</vt:lpstr>
      <vt:lpstr>'02 - KD Bodiná elekt - 02...'!Oblasť_tlače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Stano Zúbek</dc:creator>
  <cp:lastModifiedBy>Mária</cp:lastModifiedBy>
  <dcterms:created xsi:type="dcterms:W3CDTF">2017-11-08T19:36:16Z</dcterms:created>
  <dcterms:modified xsi:type="dcterms:W3CDTF">2017-11-14T07:00:33Z</dcterms:modified>
</cp:coreProperties>
</file>